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8955" windowHeight="5265" activeTab="0"/>
  </bookViews>
  <sheets>
    <sheet name="Corves" sheetId="1" r:id="rId1"/>
    <sheet name="IMPRVAR1" sheetId="2" r:id="rId2"/>
  </sheets>
  <definedNames>
    <definedName name="_xlnm.Print_Area" localSheetId="1">'IMPRVAR1'!$A$1:$P$83</definedName>
  </definedNames>
  <calcPr fullCalcOnLoad="1"/>
</workbook>
</file>

<file path=xl/sharedStrings.xml><?xml version="1.0" encoding="utf-8"?>
<sst xmlns="http://schemas.openxmlformats.org/spreadsheetml/2006/main" count="544" uniqueCount="118">
  <si>
    <t>AGRUPACIÓN ASTRONÓMICA DE SABADELL</t>
  </si>
  <si>
    <t>MEDICIONES DE MAGNITUD DE ESTRELLAS VARIABLES Y NOVAS</t>
  </si>
  <si>
    <t xml:space="preserve">Observador:  XBC   </t>
  </si>
  <si>
    <t>1918+04</t>
  </si>
  <si>
    <t>Instrucciones para registrar las observaciones ver nota al pie de página:</t>
  </si>
  <si>
    <t>(1)</t>
  </si>
  <si>
    <t>(2)</t>
  </si>
  <si>
    <t>(3)</t>
  </si>
  <si>
    <t>(4)</t>
  </si>
  <si>
    <t>(5)</t>
  </si>
  <si>
    <t>deje en blanco</t>
  </si>
  <si>
    <t>ESTRELLA</t>
  </si>
  <si>
    <t>HORA</t>
  </si>
  <si>
    <t>COMPARACION</t>
  </si>
  <si>
    <t>esta casilla</t>
  </si>
  <si>
    <t>VARIABLE</t>
  </si>
  <si>
    <t>Lugar Observación</t>
  </si>
  <si>
    <t>FECHA</t>
  </si>
  <si>
    <t>LOCAL</t>
  </si>
  <si>
    <t>TU</t>
  </si>
  <si>
    <t>Instrumento</t>
  </si>
  <si>
    <t>mag. estrella A</t>
  </si>
  <si>
    <t>grados</t>
  </si>
  <si>
    <t>V</t>
  </si>
  <si>
    <t>mag. estrella B</t>
  </si>
  <si>
    <t>MAG.Estimada</t>
  </si>
  <si>
    <t>CM</t>
  </si>
  <si>
    <t>Cielo</t>
  </si>
  <si>
    <t>Notas</t>
  </si>
  <si>
    <t>Nova AQ99</t>
  </si>
  <si>
    <t>Coll Estenalles</t>
  </si>
  <si>
    <t>19h 25m</t>
  </si>
  <si>
    <t>18h 25m</t>
  </si>
  <si>
    <t>P 7X50</t>
  </si>
  <si>
    <t>NH1</t>
  </si>
  <si>
    <t>DEC 03,7674, amb l'Emili</t>
  </si>
  <si>
    <t>Sabadell</t>
  </si>
  <si>
    <t>18h 40m</t>
  </si>
  <si>
    <t>17h 40m</t>
  </si>
  <si>
    <t>AAS Confusió estrella referencia</t>
  </si>
  <si>
    <t>Confusió estrella referencia</t>
  </si>
  <si>
    <t>19h 35m</t>
  </si>
  <si>
    <t>18h 35m</t>
  </si>
  <si>
    <t>NH2</t>
  </si>
  <si>
    <t>AAS</t>
  </si>
  <si>
    <t>18h 10m</t>
  </si>
  <si>
    <t>17h 10m</t>
  </si>
  <si>
    <t>H2,5</t>
  </si>
  <si>
    <t>Llum crepuscular. Terrat Rda Ponent</t>
  </si>
  <si>
    <t>18h 30m</t>
  </si>
  <si>
    <t>17h 30m</t>
  </si>
  <si>
    <t>Terrat Rda Ponent</t>
  </si>
  <si>
    <t>Sant Pau Seguries</t>
  </si>
  <si>
    <t>P-7X50</t>
  </si>
  <si>
    <t>H 3</t>
  </si>
  <si>
    <t>18h 20m</t>
  </si>
  <si>
    <t>17h 20m</t>
  </si>
  <si>
    <t>P 11X80</t>
  </si>
  <si>
    <t>H 2</t>
  </si>
  <si>
    <t>Color groc-taronja</t>
  </si>
  <si>
    <t>19h 55m</t>
  </si>
  <si>
    <t>18h 55m</t>
  </si>
  <si>
    <t>Absolutament entre nubuls</t>
  </si>
  <si>
    <t>H1CL</t>
  </si>
  <si>
    <t>Al límit de visibilitat. Molt dubtòs</t>
  </si>
  <si>
    <t>18h 50m</t>
  </si>
  <si>
    <t>17h 50m</t>
  </si>
  <si>
    <t>H1,5</t>
  </si>
  <si>
    <t>18h 45m</t>
  </si>
  <si>
    <t>17h 45m</t>
  </si>
  <si>
    <t>H2N</t>
  </si>
  <si>
    <t>6.7(4)7.4(2) V  - Gairabé a la mag. límit</t>
  </si>
  <si>
    <t>H2</t>
  </si>
  <si>
    <t>H!!2,5</t>
  </si>
  <si>
    <t>Mag. A segons carta VSNET</t>
  </si>
  <si>
    <t>1h 45m</t>
  </si>
  <si>
    <t>23h 45m</t>
  </si>
  <si>
    <t>SC 250mm</t>
  </si>
  <si>
    <t>0h 15m</t>
  </si>
  <si>
    <t>22h 15m</t>
  </si>
  <si>
    <t>CL</t>
  </si>
  <si>
    <t>0h 35m</t>
  </si>
  <si>
    <t>22h 35m</t>
  </si>
  <si>
    <t>23h 30m</t>
  </si>
  <si>
    <t>21h 30m</t>
  </si>
  <si>
    <t>1.5 CL</t>
  </si>
  <si>
    <t>Mag. de ref. no exactes de mag</t>
  </si>
  <si>
    <t>NOTA EXPLICATIVA: COMO REGISTRAR LAS MEDICIONES (Consulte la Monografía de Instrucciones para la Observación (III), Astrum Nº 118).</t>
  </si>
  <si>
    <t xml:space="preserve">(1): INSTRUMENTO: Indicar "SV" si la comparación se ha realizado a simple vista "P 10X50" si ha sido con unos prismáticos (en este caso serían de 10 aumentos y de 50mm de abertura). </t>
  </si>
  <si>
    <t>Según el mismo criterio "R 75" es un telescopio refractor, "T 200" uno reflector, "SC 250" un catadrióptico y "M 90" un Maksutov, indicándose a continuación la abertura en milímetros.</t>
  </si>
  <si>
    <t xml:space="preserve">(2): COMPARACION: siguiendo el método de Argelander, en el primer recuadro se indica la magnitud de la estrella de comparación que se observa más brillante que la variable (A). En el segundo recuadro </t>
  </si>
  <si>
    <t xml:space="preserve">indique los grados en que ha estimado la diferencia entre la estrella A y la variable según el baremo de Argelander que se especifica más abajo. Después del recuadro "V", indique los grados estimados </t>
  </si>
  <si>
    <t xml:space="preserve">según el mismo baremo, en que la variable es más brillante que la estrella de comparación "B". En el último recuadro se indica la magnitud de la estrella de comparación "B" que se ha observado </t>
  </si>
  <si>
    <t>más débil que la estrella variable. La comparación queda establecida de forma (mag. A) (grados) V (grados) (mag. B)</t>
  </si>
  <si>
    <t>GRADO 1</t>
  </si>
  <si>
    <t xml:space="preserve">La diferencia de brillo es de un grado cuando ambas estrellas parecen de igual brillo al primer golpe de vista, pero, después de un atento examen, parece, salvo raros instantes, que una es ligeramente más brillante. </t>
  </si>
  <si>
    <t>GRADO 2</t>
  </si>
  <si>
    <t xml:space="preserve">Es una diferencia de dos grados cuando ambas estrellas parecen de igual brillo aparente a la primera ojeada, pero, rapidamente y sin vacilación, observamos que una es más brillante que la otra. </t>
  </si>
  <si>
    <t>GRADO 3</t>
  </si>
  <si>
    <t>Se trata de tres grados cuando desde el primer momento se percibe una ligera pero clara diferencia de brillo entre ambos astros.</t>
  </si>
  <si>
    <t>GRADO 4</t>
  </si>
  <si>
    <t>Diremos que existe una diferencia de 4 grados cuando hay una notable diferencia de brillo entre las dos estrellas.</t>
  </si>
  <si>
    <t>GRADO 5</t>
  </si>
  <si>
    <t>Cinco grados implica una verdadera desproporción entre la luminosidad aparente de ambas estrellas.</t>
  </si>
  <si>
    <t>En caso de duda irresoluble entre dos grados podemos indicar mitades de grado:  A(3)V(1,5)B</t>
  </si>
  <si>
    <t>A partir del tercer grado el método pierde fiabilidad en la determinación de magnitud.</t>
  </si>
  <si>
    <t>(3): MAG. ESTIMADA: Indique la magnitud estimada de acuerdo con la formula siguiente, basada en la comparación anterior:</t>
  </si>
  <si>
    <t xml:space="preserve">mv=ma+(a/(a+b))x(mb-ma) Donde "mv" es la magnitud resultante estimada de la estrella variable; "ma" es la magnitud de la estrella más brillante; "mb" es la magnitud de la estrella más débil. </t>
  </si>
  <si>
    <t>a" y "b" son la estimación en grados según la comparación efectuada: ma(a)V(b)mb</t>
  </si>
  <si>
    <t>Si se rellena este registro de observaciones mediante una hoja de EXCEL proporcionada por la Agrupación Astronómica de Sabadell, la magnitud se calcula automaticamente</t>
  </si>
  <si>
    <t xml:space="preserve">(4): CM: Es la calidad que otorgamos a la medición, de acuerdo con el baremo siguiente: "1": comparación muy precisa, sin ninguna duda; "2": comparación mediana, regular; "3": comparación dudosa. </t>
  </si>
  <si>
    <t>(5): CIELO: indicar el estado del cielo: "N": nubes, "CL": claro de luna, "H": medición efectuada a baja altura sobre el horizonte, "1" Mala transparencia, "2" Transparencia mediana, "3" Buena transparencia</t>
  </si>
  <si>
    <t>FULLA DE CALCUL CONVERSIO DE DECIMALS EN HORES I MINUTS</t>
  </si>
  <si>
    <t>Fracció decimal</t>
  </si>
  <si>
    <t>HORA EQUIVALENT</t>
  </si>
  <si>
    <t>HORA T.U.</t>
  </si>
  <si>
    <t>MINUTS EQUIVALENTS</t>
  </si>
  <si>
    <t>MINUTS T.U.</t>
  </si>
</sst>
</file>

<file path=xl/styles.xml><?xml version="1.0" encoding="utf-8"?>
<styleSheet xmlns="http://schemas.openxmlformats.org/spreadsheetml/2006/main">
  <numFmts count="22">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quot;N$&quot;#,##0_);\(&quot;N$&quot;#,##0\)"/>
    <numFmt numFmtId="165" formatCode="&quot;N$&quot;#,##0_);[Red]\(&quot;N$&quot;#,##0\)"/>
    <numFmt numFmtId="166" formatCode="&quot;N$&quot;#,##0.00_);\(&quot;N$&quot;#,##0.00\)"/>
    <numFmt numFmtId="167" formatCode="&quot;N$&quot;#,##0.00_);[Red]\(&quot;N$&quot;#,##0.00\)"/>
    <numFmt numFmtId="168" formatCode="_(&quot;N$&quot;* #,##0_);_(&quot;N$&quot;* \(#,##0\);_(&quot;N$&quot;* &quot;-&quot;_);_(@_)"/>
    <numFmt numFmtId="169" formatCode="_(* #,##0_);_(* \(#,##0\);_(* &quot;-&quot;_);_(@_)"/>
    <numFmt numFmtId="170" formatCode="_(&quot;N$&quot;* #,##0.00_);_(&quot;N$&quot;* \(#,##0.00\);_(&quot;N$&quot;* &quot;-&quot;??_);_(@_)"/>
    <numFmt numFmtId="171" formatCode="_(* #,##0.00_);_(* \(#,##0.00\);_(* &quot;-&quot;??_);_(@_)"/>
    <numFmt numFmtId="172" formatCode="#,##0&quot; Pts&quot;;\-#,##0&quot; Pts&quot;"/>
    <numFmt numFmtId="173" formatCode="#,##0&quot; Pts&quot;;[Red]\-#,##0&quot; Pts&quot;"/>
    <numFmt numFmtId="174" formatCode="#,##0.00&quot; Pts&quot;;\-#,##0.00&quot; Pts&quot;"/>
    <numFmt numFmtId="175" formatCode="#,##0.00&quot; Pts&quot;;[Red]\-#,##0.00&quot; Pts&quot;"/>
    <numFmt numFmtId="176" formatCode="0.0"/>
    <numFmt numFmtId="177" formatCode="d\-m\-yy"/>
  </numFmts>
  <fonts count="18">
    <font>
      <sz val="10"/>
      <name val="MS Sans Serif"/>
      <family val="0"/>
    </font>
    <font>
      <b/>
      <sz val="10"/>
      <name val="MS Sans Serif"/>
      <family val="0"/>
    </font>
    <font>
      <i/>
      <sz val="10"/>
      <name val="MS Sans Serif"/>
      <family val="0"/>
    </font>
    <font>
      <b/>
      <i/>
      <sz val="10"/>
      <name val="MS Sans Serif"/>
      <family val="0"/>
    </font>
    <font>
      <b/>
      <sz val="8"/>
      <name val="MS Sans Serif"/>
      <family val="0"/>
    </font>
    <font>
      <sz val="8"/>
      <name val="MS Sans Serif"/>
      <family val="0"/>
    </font>
    <font>
      <b/>
      <sz val="12"/>
      <name val="MS Sans Serif"/>
      <family val="0"/>
    </font>
    <font>
      <b/>
      <i/>
      <sz val="14"/>
      <name val="MS Sans Serif"/>
      <family val="0"/>
    </font>
    <font>
      <b/>
      <sz val="24"/>
      <name val="MS Sans Serif"/>
      <family val="0"/>
    </font>
    <font>
      <b/>
      <sz val="7"/>
      <name val="MS Sans Serif"/>
      <family val="0"/>
    </font>
    <font>
      <sz val="8"/>
      <name val="Arial"/>
      <family val="0"/>
    </font>
    <font>
      <b/>
      <sz val="8"/>
      <name val="Arial"/>
      <family val="0"/>
    </font>
    <font>
      <b/>
      <sz val="10"/>
      <name val="Arial"/>
      <family val="0"/>
    </font>
    <font>
      <sz val="9.75"/>
      <name val="Arial"/>
      <family val="2"/>
    </font>
    <font>
      <b/>
      <sz val="12"/>
      <name val="Arial"/>
      <family val="0"/>
    </font>
    <font>
      <b/>
      <sz val="11.75"/>
      <name val="Arial"/>
      <family val="0"/>
    </font>
    <font>
      <sz val="11.75"/>
      <name val="Arial"/>
      <family val="0"/>
    </font>
    <font>
      <sz val="10"/>
      <name val="Arial"/>
      <family val="0"/>
    </font>
  </fonts>
  <fills count="3">
    <fill>
      <patternFill/>
    </fill>
    <fill>
      <patternFill patternType="gray125"/>
    </fill>
    <fill>
      <patternFill patternType="solid">
        <fgColor indexed="41"/>
        <bgColor indexed="64"/>
      </patternFill>
    </fill>
  </fills>
  <borders count="24">
    <border>
      <left/>
      <right/>
      <top/>
      <bottom/>
      <diagonal/>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right style="thin"/>
      <top style="thin"/>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style="thin"/>
      <top>
        <color indexed="63"/>
      </top>
      <bottom style="thick"/>
    </border>
    <border>
      <left>
        <color indexed="63"/>
      </left>
      <right style="thin"/>
      <top>
        <color indexed="63"/>
      </top>
      <bottom style="thick"/>
    </border>
    <border>
      <left>
        <color indexed="63"/>
      </left>
      <right style="thick"/>
      <top>
        <color indexed="63"/>
      </top>
      <bottom style="thick"/>
    </border>
    <border>
      <left style="thick"/>
      <right style="thin"/>
      <top style="thick"/>
      <bottom style="thin"/>
    </border>
    <border>
      <left>
        <color indexed="63"/>
      </left>
      <right style="thin"/>
      <top style="thick"/>
      <bottom style="thin"/>
    </border>
    <border>
      <left>
        <color indexed="63"/>
      </left>
      <right style="thick"/>
      <top style="thick"/>
      <bottom style="thin"/>
    </border>
    <border>
      <left style="thick"/>
      <right style="thin"/>
      <top>
        <color indexed="63"/>
      </top>
      <bottom style="thin"/>
    </border>
    <border>
      <left style="thick"/>
      <right style="thick"/>
      <top style="thick"/>
      <bottom style="thick"/>
    </border>
    <border>
      <left style="thick"/>
      <right style="thick"/>
      <top style="thick"/>
      <bottom style="thin"/>
    </border>
    <border>
      <left>
        <color indexed="63"/>
      </left>
      <right style="thin"/>
      <top>
        <color indexed="63"/>
      </top>
      <bottom>
        <color indexed="63"/>
      </bottom>
    </border>
    <border>
      <left>
        <color indexed="63"/>
      </left>
      <right style="thick"/>
      <top>
        <color indexed="63"/>
      </top>
      <bottom style="thin"/>
    </border>
    <border>
      <left style="thin"/>
      <right style="thin"/>
      <top>
        <color indexed="63"/>
      </top>
      <bottom>
        <color indexed="63"/>
      </bottom>
    </border>
    <border>
      <left style="thick"/>
      <right style="thick"/>
      <top>
        <color indexed="63"/>
      </top>
      <bottom style="thin"/>
    </border>
    <border>
      <left style="thick"/>
      <right style="thick"/>
      <top>
        <color indexed="63"/>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9" fontId="0" fillId="0" borderId="0" applyFont="0" applyFill="0" applyBorder="0" applyAlignment="0" applyProtection="0"/>
  </cellStyleXfs>
  <cellXfs count="83">
    <xf numFmtId="0" fontId="0" fillId="0" borderId="0" xfId="0" applyAlignment="1">
      <alignment/>
    </xf>
    <xf numFmtId="2" fontId="0" fillId="0" borderId="0" xfId="0" applyNumberFormat="1" applyAlignment="1">
      <alignment/>
    </xf>
    <xf numFmtId="0" fontId="0" fillId="0" borderId="0" xfId="0" applyAlignment="1">
      <alignment horizontal="center"/>
    </xf>
    <xf numFmtId="0" fontId="4" fillId="0" borderId="1" xfId="0" applyFont="1" applyBorder="1" applyAlignment="1">
      <alignment horizontal="center"/>
    </xf>
    <xf numFmtId="0" fontId="4" fillId="0" borderId="0" xfId="0" applyFont="1" applyAlignment="1">
      <alignment horizontal="center"/>
    </xf>
    <xf numFmtId="0" fontId="4" fillId="0" borderId="2" xfId="0" applyFont="1" applyBorder="1" applyAlignment="1">
      <alignment horizontal="center"/>
    </xf>
    <xf numFmtId="0" fontId="4" fillId="0" borderId="0" xfId="0" applyFont="1" applyAlignment="1">
      <alignment/>
    </xf>
    <xf numFmtId="2" fontId="4" fillId="0" borderId="0" xfId="0" applyNumberFormat="1" applyFont="1" applyAlignment="1">
      <alignment/>
    </xf>
    <xf numFmtId="0" fontId="4" fillId="0" borderId="3" xfId="0" applyFont="1" applyBorder="1" applyAlignment="1">
      <alignment horizontal="center"/>
    </xf>
    <xf numFmtId="0" fontId="4" fillId="0" borderId="4" xfId="0" applyFont="1" applyBorder="1" applyAlignment="1" quotePrefix="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0" fillId="0" borderId="6" xfId="0" applyBorder="1" applyAlignment="1">
      <alignment/>
    </xf>
    <xf numFmtId="0" fontId="0" fillId="0" borderId="4" xfId="0" applyBorder="1" applyAlignment="1">
      <alignment/>
    </xf>
    <xf numFmtId="0" fontId="0" fillId="0" borderId="4" xfId="0" applyBorder="1" applyAlignment="1">
      <alignment horizontal="center"/>
    </xf>
    <xf numFmtId="0" fontId="0" fillId="0" borderId="3" xfId="0" applyBorder="1" applyAlignment="1">
      <alignment/>
    </xf>
    <xf numFmtId="0" fontId="0" fillId="0" borderId="5" xfId="0" applyBorder="1" applyAlignment="1">
      <alignment/>
    </xf>
    <xf numFmtId="0" fontId="0" fillId="0" borderId="5" xfId="0" applyBorder="1" applyAlignment="1">
      <alignment horizontal="center"/>
    </xf>
    <xf numFmtId="14" fontId="0" fillId="0" borderId="5" xfId="0" applyNumberFormat="1" applyBorder="1" applyAlignment="1">
      <alignment/>
    </xf>
    <xf numFmtId="0" fontId="0" fillId="0" borderId="5" xfId="0" applyBorder="1" applyAlignment="1" quotePrefix="1">
      <alignment horizontal="center"/>
    </xf>
    <xf numFmtId="0" fontId="0" fillId="0" borderId="4" xfId="0" applyBorder="1" applyAlignment="1" quotePrefix="1">
      <alignment horizontal="center"/>
    </xf>
    <xf numFmtId="2" fontId="0" fillId="0" borderId="4" xfId="0" applyNumberFormat="1" applyBorder="1" applyAlignment="1" quotePrefix="1">
      <alignment horizontal="centerContinuous"/>
    </xf>
    <xf numFmtId="0" fontId="0" fillId="0" borderId="4" xfId="0" applyBorder="1" applyAlignment="1">
      <alignment horizontal="centerContinuous"/>
    </xf>
    <xf numFmtId="2" fontId="0" fillId="0" borderId="6" xfId="0" applyNumberFormat="1" applyBorder="1" applyAlignment="1" quotePrefix="1">
      <alignment horizontal="center"/>
    </xf>
    <xf numFmtId="2" fontId="4" fillId="0" borderId="7" xfId="0" applyNumberFormat="1" applyFont="1" applyBorder="1" applyAlignment="1">
      <alignment horizontal="centerContinuous"/>
    </xf>
    <xf numFmtId="0" fontId="4" fillId="0" borderId="8" xfId="0" applyFont="1" applyBorder="1" applyAlignment="1">
      <alignment horizontal="centerContinuous"/>
    </xf>
    <xf numFmtId="0" fontId="4" fillId="0" borderId="9" xfId="0" applyFont="1" applyBorder="1" applyAlignment="1">
      <alignment horizontal="centerContinuous"/>
    </xf>
    <xf numFmtId="2" fontId="4" fillId="0" borderId="10" xfId="0" applyNumberFormat="1" applyFont="1" applyBorder="1" applyAlignment="1" quotePrefix="1">
      <alignment horizontal="center"/>
    </xf>
    <xf numFmtId="0" fontId="4" fillId="0" borderId="11" xfId="0" applyFont="1" applyBorder="1" applyAlignment="1">
      <alignment horizontal="center"/>
    </xf>
    <xf numFmtId="0" fontId="4" fillId="0" borderId="12" xfId="0" applyFont="1" applyBorder="1" applyAlignment="1">
      <alignment horizontal="center"/>
    </xf>
    <xf numFmtId="2" fontId="0" fillId="0" borderId="13" xfId="0" applyNumberFormat="1" applyBorder="1" applyAlignment="1">
      <alignment/>
    </xf>
    <xf numFmtId="0" fontId="0" fillId="0" borderId="14" xfId="0" applyBorder="1" applyAlignment="1">
      <alignment/>
    </xf>
    <xf numFmtId="0" fontId="0" fillId="0" borderId="15" xfId="0" applyBorder="1" applyAlignment="1">
      <alignment/>
    </xf>
    <xf numFmtId="2" fontId="0" fillId="0" borderId="16" xfId="0" applyNumberFormat="1" applyBorder="1" applyAlignment="1">
      <alignment/>
    </xf>
    <xf numFmtId="2" fontId="0" fillId="0" borderId="10" xfId="0" applyNumberFormat="1" applyBorder="1" applyAlignment="1">
      <alignment/>
    </xf>
    <xf numFmtId="0" fontId="0" fillId="0" borderId="11" xfId="0" applyBorder="1" applyAlignment="1">
      <alignment/>
    </xf>
    <xf numFmtId="2" fontId="4" fillId="0" borderId="17" xfId="0" applyNumberFormat="1" applyFont="1" applyBorder="1" applyAlignment="1">
      <alignment horizontal="center"/>
    </xf>
    <xf numFmtId="2" fontId="0" fillId="0" borderId="18" xfId="0" applyNumberFormat="1" applyBorder="1" applyAlignment="1">
      <alignment/>
    </xf>
    <xf numFmtId="2" fontId="1" fillId="0" borderId="3" xfId="0" applyNumberFormat="1" applyFont="1" applyBorder="1" applyAlignment="1">
      <alignment/>
    </xf>
    <xf numFmtId="0" fontId="5" fillId="0" borderId="0" xfId="0" applyFont="1" applyAlignment="1">
      <alignment/>
    </xf>
    <xf numFmtId="0" fontId="4" fillId="0" borderId="0" xfId="0" applyFont="1" applyAlignment="1" quotePrefix="1">
      <alignment horizontal="left"/>
    </xf>
    <xf numFmtId="0" fontId="6" fillId="0" borderId="0" xfId="0" applyFont="1" applyAlignment="1">
      <alignment/>
    </xf>
    <xf numFmtId="0" fontId="7" fillId="0" borderId="0" xfId="0" applyFont="1" applyAlignment="1" quotePrefix="1">
      <alignment horizontal="left"/>
    </xf>
    <xf numFmtId="0" fontId="8" fillId="0" borderId="0" xfId="0" applyFont="1" applyAlignment="1" quotePrefix="1">
      <alignment horizontal="left"/>
    </xf>
    <xf numFmtId="0" fontId="0" fillId="0" borderId="19" xfId="0" applyBorder="1" applyAlignment="1" quotePrefix="1">
      <alignment horizontal="center"/>
    </xf>
    <xf numFmtId="0" fontId="9" fillId="0" borderId="0" xfId="0" applyFont="1" applyAlignment="1" quotePrefix="1">
      <alignment horizontal="left"/>
    </xf>
    <xf numFmtId="0" fontId="1" fillId="0" borderId="0" xfId="0" applyFont="1" applyAlignment="1" quotePrefix="1">
      <alignment horizontal="left"/>
    </xf>
    <xf numFmtId="4" fontId="0" fillId="0" borderId="20" xfId="0" applyNumberFormat="1" applyBorder="1" applyAlignment="1">
      <alignment/>
    </xf>
    <xf numFmtId="4" fontId="0" fillId="0" borderId="12" xfId="0" applyNumberFormat="1" applyBorder="1" applyAlignment="1">
      <alignment/>
    </xf>
    <xf numFmtId="0" fontId="1" fillId="0" borderId="0" xfId="0" applyFont="1" applyAlignment="1" quotePrefix="1">
      <alignment horizontal="left"/>
    </xf>
    <xf numFmtId="0" fontId="0" fillId="0" borderId="6" xfId="0" applyBorder="1" applyAlignment="1" quotePrefix="1">
      <alignment horizontal="left"/>
    </xf>
    <xf numFmtId="0" fontId="0" fillId="0" borderId="4" xfId="0" applyBorder="1" applyAlignment="1" quotePrefix="1">
      <alignment horizontal="left"/>
    </xf>
    <xf numFmtId="0" fontId="0" fillId="0" borderId="1" xfId="0" applyBorder="1" applyAlignment="1">
      <alignment/>
    </xf>
    <xf numFmtId="0" fontId="0" fillId="0" borderId="2" xfId="0" applyBorder="1" applyAlignment="1">
      <alignment/>
    </xf>
    <xf numFmtId="0" fontId="0" fillId="0" borderId="21" xfId="0" applyBorder="1" applyAlignment="1">
      <alignment/>
    </xf>
    <xf numFmtId="2" fontId="0" fillId="0" borderId="19" xfId="0" applyNumberFormat="1" applyBorder="1" applyAlignment="1" quotePrefix="1">
      <alignment horizontal="left"/>
    </xf>
    <xf numFmtId="1" fontId="0" fillId="0" borderId="19" xfId="0" applyNumberFormat="1" applyBorder="1" applyAlignment="1" quotePrefix="1">
      <alignment horizontal="left"/>
    </xf>
    <xf numFmtId="0" fontId="0" fillId="0" borderId="19" xfId="0" applyBorder="1" applyAlignment="1">
      <alignment/>
    </xf>
    <xf numFmtId="0" fontId="0" fillId="0" borderId="0" xfId="0" applyAlignment="1">
      <alignment horizontal="right"/>
    </xf>
    <xf numFmtId="0" fontId="5" fillId="0" borderId="0" xfId="0" applyFont="1" applyAlignment="1">
      <alignment horizontal="right"/>
    </xf>
    <xf numFmtId="0" fontId="4" fillId="0" borderId="0" xfId="0" applyFont="1" applyAlignment="1">
      <alignment horizontal="right"/>
    </xf>
    <xf numFmtId="2" fontId="0" fillId="0" borderId="0" xfId="0" applyNumberFormat="1" applyAlignment="1">
      <alignment horizontal="right"/>
    </xf>
    <xf numFmtId="2" fontId="5" fillId="0" borderId="0" xfId="0" applyNumberFormat="1" applyFont="1" applyAlignment="1">
      <alignment horizontal="right"/>
    </xf>
    <xf numFmtId="2" fontId="4" fillId="0" borderId="0" xfId="0" applyNumberFormat="1" applyFont="1" applyAlignment="1">
      <alignment horizontal="right"/>
    </xf>
    <xf numFmtId="2" fontId="0" fillId="0" borderId="22" xfId="0" applyNumberFormat="1" applyBorder="1" applyAlignment="1">
      <alignment/>
    </xf>
    <xf numFmtId="2" fontId="0" fillId="0" borderId="23" xfId="0" applyNumberFormat="1" applyBorder="1" applyAlignment="1">
      <alignment/>
    </xf>
    <xf numFmtId="176" fontId="0" fillId="0" borderId="0" xfId="0" applyNumberFormat="1" applyAlignment="1">
      <alignment/>
    </xf>
    <xf numFmtId="176" fontId="1" fillId="0" borderId="0" xfId="0" applyNumberFormat="1" applyFont="1" applyAlignment="1">
      <alignment/>
    </xf>
    <xf numFmtId="176" fontId="0" fillId="0" borderId="19" xfId="0" applyNumberFormat="1" applyFont="1" applyBorder="1" applyAlignment="1" quotePrefix="1">
      <alignment horizontal="center"/>
    </xf>
    <xf numFmtId="176" fontId="4" fillId="0" borderId="0" xfId="0" applyNumberFormat="1" applyFont="1" applyAlignment="1">
      <alignment horizontal="center"/>
    </xf>
    <xf numFmtId="176" fontId="4" fillId="0" borderId="6" xfId="0" applyNumberFormat="1" applyFont="1" applyBorder="1" applyAlignment="1">
      <alignment horizontal="center"/>
    </xf>
    <xf numFmtId="176" fontId="1" fillId="0" borderId="6" xfId="0" applyNumberFormat="1" applyFont="1" applyBorder="1" applyAlignment="1">
      <alignment/>
    </xf>
    <xf numFmtId="176" fontId="1" fillId="0" borderId="3" xfId="0" applyNumberFormat="1" applyFont="1" applyBorder="1" applyAlignment="1">
      <alignment/>
    </xf>
    <xf numFmtId="176" fontId="5" fillId="0" borderId="0" xfId="0" applyNumberFormat="1" applyFont="1" applyAlignment="1">
      <alignment/>
    </xf>
    <xf numFmtId="176" fontId="4" fillId="0" borderId="0" xfId="0" applyNumberFormat="1" applyFont="1" applyAlignment="1">
      <alignment/>
    </xf>
    <xf numFmtId="176" fontId="1" fillId="2" borderId="3" xfId="0" applyNumberFormat="1" applyFont="1" applyFill="1" applyBorder="1" applyAlignment="1">
      <alignment/>
    </xf>
    <xf numFmtId="2" fontId="0" fillId="0" borderId="20" xfId="0" applyNumberFormat="1" applyBorder="1" applyAlignment="1">
      <alignment/>
    </xf>
    <xf numFmtId="2" fontId="1" fillId="0" borderId="3" xfId="0" applyNumberFormat="1" applyFont="1" applyBorder="1" applyAlignment="1">
      <alignment/>
    </xf>
    <xf numFmtId="176" fontId="1" fillId="2" borderId="3" xfId="0" applyNumberFormat="1" applyFont="1" applyFill="1" applyBorder="1" applyAlignment="1">
      <alignment/>
    </xf>
    <xf numFmtId="2" fontId="1" fillId="2" borderId="3" xfId="0" applyNumberFormat="1" applyFont="1" applyFill="1" applyBorder="1" applyAlignment="1">
      <alignment/>
    </xf>
    <xf numFmtId="176" fontId="1" fillId="0" borderId="3" xfId="0" applyNumberFormat="1" applyFont="1" applyFill="1" applyBorder="1" applyAlignment="1">
      <alignment/>
    </xf>
    <xf numFmtId="2" fontId="1" fillId="0" borderId="3" xfId="0" applyNumberFormat="1" applyFont="1" applyFill="1" applyBorder="1" applyAlignment="1">
      <alignment/>
    </xf>
    <xf numFmtId="2" fontId="0" fillId="0" borderId="3" xfId="0" applyNumberFormat="1"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Curva de luz de la Nova Aquilae 1999 - </a:t>
            </a:r>
            <a:r>
              <a:rPr lang="en-US" cap="none" sz="1000" b="1" i="0" u="none" baseline="0"/>
              <a:t>Xavier Bros (1999-2000)</a:t>
            </a:r>
          </a:p>
        </c:rich>
      </c:tx>
      <c:layout/>
      <c:spPr>
        <a:noFill/>
        <a:ln>
          <a:noFill/>
        </a:ln>
      </c:spPr>
    </c:title>
    <c:plotArea>
      <c:layout>
        <c:manualLayout>
          <c:xMode val="edge"/>
          <c:yMode val="edge"/>
          <c:x val="0.03175"/>
          <c:y val="0.09625"/>
          <c:w val="0.96825"/>
          <c:h val="0.8315"/>
        </c:manualLayout>
      </c:layout>
      <c:scatterChart>
        <c:scatterStyle val="lineMarker"/>
        <c:varyColors val="0"/>
        <c:ser>
          <c:idx val="65533"/>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Corves!$E$11:$H$83</c:f>
              <c:strCache/>
            </c:strRef>
          </c:xVal>
          <c:yVal>
            <c:numRef>
              <c:f>Corves!$I$11:$I$83</c:f>
            </c:numRef>
          </c:yVal>
          <c:smooth val="0"/>
        </c:ser>
        <c:ser>
          <c:idx val="65533"/>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strRef>
              <c:f>Corves!$E$11:$H$83</c:f>
              <c:strCache/>
            </c:strRef>
          </c:xVal>
          <c:yVal>
            <c:numRef>
              <c:f>Corves!$J$11:$J$83</c:f>
            </c:numRef>
          </c:yVal>
          <c:smooth val="0"/>
        </c:ser>
        <c:ser>
          <c:idx val="0"/>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xVal>
            <c:strRef>
              <c:f>Corves!$E$11:$H$83</c:f>
              <c:strCache/>
            </c:strRef>
          </c:xVal>
          <c:yVal>
            <c:numRef>
              <c:f>Corves!$K$11:$K$83</c:f>
              <c:numCache/>
            </c:numRef>
          </c:yVal>
          <c:smooth val="0"/>
        </c:ser>
        <c:axId val="62754473"/>
        <c:axId val="27919346"/>
      </c:scatterChart>
      <c:valAx>
        <c:axId val="62754473"/>
        <c:scaling>
          <c:orientation val="minMax"/>
          <c:max val="36800"/>
          <c:min val="36480"/>
        </c:scaling>
        <c:axPos val="t"/>
        <c:title>
          <c:tx>
            <c:rich>
              <a:bodyPr vert="horz" rot="0" anchor="ctr"/>
              <a:lstStyle/>
              <a:p>
                <a:pPr algn="ctr">
                  <a:defRPr/>
                </a:pPr>
                <a:r>
                  <a:rPr lang="en-US" cap="none" sz="1175" b="1" i="0" u="none" baseline="0"/>
                  <a:t>Fecha de observación</a:t>
                </a:r>
              </a:p>
            </c:rich>
          </c:tx>
          <c:layout/>
          <c:overlay val="0"/>
          <c:spPr>
            <a:noFill/>
            <a:ln>
              <a:noFill/>
            </a:ln>
          </c:spPr>
        </c:title>
        <c:delete val="0"/>
        <c:numFmt formatCode="d\-m\-yy" sourceLinked="0"/>
        <c:majorTickMark val="out"/>
        <c:minorTickMark val="none"/>
        <c:tickLblPos val="nextTo"/>
        <c:txPr>
          <a:bodyPr/>
          <a:lstStyle/>
          <a:p>
            <a:pPr>
              <a:defRPr lang="en-US" cap="none" sz="975" b="0" i="0" u="none" baseline="0"/>
            </a:pPr>
          </a:p>
        </c:txPr>
        <c:crossAx val="27919346"/>
        <c:crosses val="max"/>
        <c:crossBetween val="midCat"/>
        <c:dispUnits/>
        <c:majorUnit val="50"/>
      </c:valAx>
      <c:valAx>
        <c:axId val="27919346"/>
        <c:scaling>
          <c:orientation val="maxMin"/>
          <c:min val="2"/>
        </c:scaling>
        <c:axPos val="l"/>
        <c:title>
          <c:tx>
            <c:rich>
              <a:bodyPr vert="horz" rot="-5400000" anchor="ctr"/>
              <a:lstStyle/>
              <a:p>
                <a:pPr algn="ctr">
                  <a:defRPr/>
                </a:pPr>
                <a:r>
                  <a:rPr lang="en-US" cap="none" sz="1175" b="1" i="0" u="none" baseline="0"/>
                  <a:t>Magnitud visual</a:t>
                </a:r>
              </a:p>
            </c:rich>
          </c:tx>
          <c:layout/>
          <c:overlay val="0"/>
          <c:spPr>
            <a:noFill/>
            <a:ln>
              <a:noFill/>
            </a:ln>
          </c:spPr>
        </c:title>
        <c:majorGridlines/>
        <c:delete val="0"/>
        <c:numFmt formatCode="0.0" sourceLinked="0"/>
        <c:majorTickMark val="out"/>
        <c:minorTickMark val="none"/>
        <c:tickLblPos val="nextTo"/>
        <c:txPr>
          <a:bodyPr/>
          <a:lstStyle/>
          <a:p>
            <a:pPr>
              <a:defRPr lang="en-US" cap="none" sz="975" b="0" i="0" u="none" baseline="0"/>
            </a:pPr>
          </a:p>
        </c:txPr>
        <c:crossAx val="62754473"/>
        <c:crosses val="max"/>
        <c:crossBetween val="midCat"/>
        <c:dispUnits/>
        <c:majorUnit val="2"/>
      </c:valAx>
      <c:spPr>
        <a:solidFill>
          <a:srgbClr val="FFFFFF"/>
        </a:solidFill>
        <a:ln w="12700">
          <a:solidFill>
            <a:srgbClr val="808080"/>
          </a:solidFill>
        </a:ln>
      </c:spPr>
    </c:plotArea>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Curva de luz de Nova Aquilae 1999 - Xavier Bros </a:t>
            </a:r>
          </a:p>
        </c:rich>
      </c:tx>
      <c:layout/>
      <c:spPr>
        <a:noFill/>
        <a:ln>
          <a:noFill/>
        </a:ln>
      </c:spPr>
    </c:title>
    <c:plotArea>
      <c:layout>
        <c:manualLayout>
          <c:xMode val="edge"/>
          <c:yMode val="edge"/>
          <c:x val="0.07075"/>
          <c:y val="0.103"/>
          <c:w val="0.90825"/>
          <c:h val="0.835"/>
        </c:manualLayout>
      </c:layout>
      <c:scatterChart>
        <c:scatterStyle val="lineMarker"/>
        <c:varyColors val="0"/>
        <c:ser>
          <c:idx val="65533"/>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Corves!$E$11:$H$69</c:f>
              <c:strCache/>
            </c:strRef>
          </c:xVal>
          <c:yVal>
            <c:numRef>
              <c:f>Corves!$I$11:$I$69</c:f>
            </c:numRef>
          </c:yVal>
          <c:smooth val="0"/>
        </c:ser>
        <c:ser>
          <c:idx val="65533"/>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strRef>
              <c:f>Corves!$E$11:$H$69</c:f>
              <c:strCache/>
            </c:strRef>
          </c:xVal>
          <c:yVal>
            <c:numRef>
              <c:f>Corves!$J$11:$J$69</c:f>
            </c:numRef>
          </c:yVal>
          <c:smooth val="0"/>
        </c:ser>
        <c:ser>
          <c:idx val="0"/>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xVal>
            <c:strRef>
              <c:f>Corves!$E$11:$H$69</c:f>
              <c:strCache/>
            </c:strRef>
          </c:xVal>
          <c:yVal>
            <c:numRef>
              <c:f>Corves!$K$11:$K$69</c:f>
              <c:numCache/>
            </c:numRef>
          </c:yVal>
          <c:smooth val="0"/>
        </c:ser>
        <c:axId val="49947523"/>
        <c:axId val="46874524"/>
      </c:scatterChart>
      <c:valAx>
        <c:axId val="49947523"/>
        <c:scaling>
          <c:orientation val="minMax"/>
          <c:max val="36532"/>
          <c:min val="36495"/>
        </c:scaling>
        <c:axPos val="t"/>
        <c:title>
          <c:tx>
            <c:rich>
              <a:bodyPr vert="horz" rot="0" anchor="ctr"/>
              <a:lstStyle/>
              <a:p>
                <a:pPr algn="ctr">
                  <a:defRPr/>
                </a:pPr>
                <a:r>
                  <a:rPr lang="en-US" cap="none" sz="1000" b="1" i="0" u="none" baseline="0"/>
                  <a:t>Fecha de Observación</a:t>
                </a:r>
              </a:p>
            </c:rich>
          </c:tx>
          <c:layout/>
          <c:overlay val="0"/>
          <c:spPr>
            <a:noFill/>
            <a:ln>
              <a:noFill/>
            </a:ln>
          </c:spPr>
        </c:title>
        <c:delete val="0"/>
        <c:numFmt formatCode="d\-m\-yy" sourceLinked="0"/>
        <c:majorTickMark val="out"/>
        <c:minorTickMark val="none"/>
        <c:tickLblPos val="nextTo"/>
        <c:crossAx val="46874524"/>
        <c:crosses val="max"/>
        <c:crossBetween val="midCat"/>
        <c:dispUnits/>
        <c:majorUnit val="8"/>
      </c:valAx>
      <c:valAx>
        <c:axId val="46874524"/>
        <c:scaling>
          <c:orientation val="maxMin"/>
          <c:max val="9"/>
          <c:min val="3"/>
        </c:scaling>
        <c:axPos val="l"/>
        <c:title>
          <c:tx>
            <c:rich>
              <a:bodyPr vert="horz" rot="-5400000" anchor="ctr"/>
              <a:lstStyle/>
              <a:p>
                <a:pPr algn="ctr">
                  <a:defRPr/>
                </a:pPr>
                <a:r>
                  <a:rPr lang="en-US" cap="none" sz="1000" b="1" i="0" u="none" baseline="0"/>
                  <a:t>Magnitud visual</a:t>
                </a:r>
              </a:p>
            </c:rich>
          </c:tx>
          <c:layout/>
          <c:overlay val="0"/>
          <c:spPr>
            <a:noFill/>
            <a:ln>
              <a:noFill/>
            </a:ln>
          </c:spPr>
        </c:title>
        <c:majorGridlines/>
        <c:delete val="0"/>
        <c:numFmt formatCode="0.0" sourceLinked="0"/>
        <c:majorTickMark val="out"/>
        <c:minorTickMark val="none"/>
        <c:tickLblPos val="nextTo"/>
        <c:crossAx val="49947523"/>
        <c:crosses val="max"/>
        <c:crossBetween val="midCat"/>
        <c:dispUnits/>
        <c:majorUnit val="1"/>
      </c:valAx>
      <c:spPr>
        <a:solidFill>
          <a:srgbClr val="FFFFFF"/>
        </a:solidFill>
        <a:ln w="12700">
          <a:solidFill>
            <a:srgbClr val="808080"/>
          </a:solidFill>
        </a:ln>
      </c:spPr>
    </c:plotArea>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CURVA DE LUZ NOVA AQUILAE 1999 Nº 2</a:t>
            </a:r>
          </a:p>
        </c:rich>
      </c:tx>
      <c:layout>
        <c:manualLayout>
          <c:xMode val="factor"/>
          <c:yMode val="factor"/>
          <c:x val="-0.091"/>
          <c:y val="0"/>
        </c:manualLayout>
      </c:layout>
      <c:spPr>
        <a:noFill/>
        <a:ln>
          <a:noFill/>
        </a:ln>
      </c:spPr>
    </c:title>
    <c:plotArea>
      <c:layout>
        <c:manualLayout>
          <c:xMode val="edge"/>
          <c:yMode val="edge"/>
          <c:x val="0.0315"/>
          <c:y val="0.18475"/>
          <c:w val="0.7125"/>
          <c:h val="0.788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xVal>
            <c:numRef>
              <c:f>IMPRVAR1!$AB$6:$AB$124</c:f>
              <c:numCache>
                <c:ptCount val="1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numCache>
            </c:numRef>
          </c:xVal>
          <c:yVal>
            <c:numRef>
              <c:f>IMPRVAR1!$AC$6:$AC$124</c:f>
              <c:numCache>
                <c:ptCount val="1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numCache>
            </c:numRef>
          </c:yVal>
          <c:smooth val="0"/>
        </c:ser>
        <c:axId val="19217533"/>
        <c:axId val="38740070"/>
      </c:scatterChart>
      <c:valAx>
        <c:axId val="19217533"/>
        <c:scaling>
          <c:orientation val="minMax"/>
          <c:max val="5"/>
          <c:min val="1"/>
        </c:scaling>
        <c:axPos val="t"/>
        <c:title>
          <c:tx>
            <c:rich>
              <a:bodyPr vert="horz" rot="0" anchor="ctr"/>
              <a:lstStyle/>
              <a:p>
                <a:pPr algn="ctr">
                  <a:defRPr/>
                </a:pPr>
                <a:r>
                  <a:rPr lang="en-US" cap="none" sz="800" b="1" i="0" u="none" baseline="0"/>
                  <a:t>Fecha
12/1999 </a:t>
                </a:r>
              </a:p>
            </c:rich>
          </c:tx>
          <c:layout>
            <c:manualLayout>
              <c:xMode val="factor"/>
              <c:yMode val="factor"/>
              <c:x val="-0.00175"/>
              <c:y val="-0.00425"/>
            </c:manualLayout>
          </c:layout>
          <c:overlay val="0"/>
          <c:spPr>
            <a:ln w="3175">
              <a:noFill/>
            </a:ln>
          </c:spPr>
        </c:title>
        <c:delete val="0"/>
        <c:numFmt formatCode="General" sourceLinked="1"/>
        <c:majorTickMark val="in"/>
        <c:minorTickMark val="none"/>
        <c:tickLblPos val="nextTo"/>
        <c:crossAx val="38740070"/>
        <c:crosses val="autoZero"/>
        <c:crossBetween val="midCat"/>
        <c:dispUnits/>
      </c:valAx>
      <c:valAx>
        <c:axId val="38740070"/>
        <c:scaling>
          <c:orientation val="maxMin"/>
          <c:max val="7"/>
          <c:min val="3"/>
        </c:scaling>
        <c:axPos val="l"/>
        <c:title>
          <c:tx>
            <c:rich>
              <a:bodyPr vert="horz" rot="-5400000" anchor="ctr"/>
              <a:lstStyle/>
              <a:p>
                <a:pPr algn="ctr">
                  <a:defRPr/>
                </a:pPr>
                <a:r>
                  <a:rPr lang="en-US" cap="none" sz="800" b="1" i="0" u="none" baseline="0"/>
                  <a:t>Magnitud visual</a:t>
                </a:r>
              </a:p>
            </c:rich>
          </c:tx>
          <c:layout/>
          <c:overlay val="0"/>
          <c:spPr>
            <a:noFill/>
            <a:ln>
              <a:noFill/>
            </a:ln>
          </c:spPr>
        </c:title>
        <c:delete val="0"/>
        <c:numFmt formatCode="General" sourceLinked="1"/>
        <c:majorTickMark val="in"/>
        <c:minorTickMark val="none"/>
        <c:tickLblPos val="nextTo"/>
        <c:crossAx val="19217533"/>
        <c:crosses val="autoZero"/>
        <c:crossBetween val="midCat"/>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NOVA AQUILAE 1999 Nº2
Fuente obs.: AAVSO, Agrupación Astronómica de Sabadell y VSNET</a:t>
            </a:r>
          </a:p>
        </c:rich>
      </c:tx>
      <c:layout>
        <c:manualLayout>
          <c:xMode val="factor"/>
          <c:yMode val="factor"/>
          <c:x val="0.0035"/>
          <c:y val="0.0235"/>
        </c:manualLayout>
      </c:layout>
      <c:spPr>
        <a:noFill/>
        <a:ln>
          <a:noFill/>
        </a:ln>
      </c:spPr>
    </c:title>
    <c:plotArea>
      <c:layout>
        <c:manualLayout>
          <c:xMode val="edge"/>
          <c:yMode val="edge"/>
          <c:x val="0.03825"/>
          <c:y val="0.1925"/>
          <c:w val="0.83425"/>
          <c:h val="0.707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IMPRVAR1!$AB$6:$AB$156</c:f>
              <c:numCache>
                <c:ptCount val="1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numCache>
            </c:numRef>
          </c:xVal>
          <c:yVal>
            <c:numRef>
              <c:f>IMPRVAR1!$AC$6:$AC$156</c:f>
              <c:numCache>
                <c:ptCount val="1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numCache>
            </c:numRef>
          </c:yVal>
          <c:smooth val="0"/>
        </c:ser>
        <c:axId val="13116311"/>
        <c:axId val="50937936"/>
      </c:scatterChart>
      <c:valAx>
        <c:axId val="13116311"/>
        <c:scaling>
          <c:orientation val="minMax"/>
          <c:max val="5.5"/>
          <c:min val="1"/>
        </c:scaling>
        <c:axPos val="t"/>
        <c:title>
          <c:tx>
            <c:rich>
              <a:bodyPr vert="horz" rot="0" anchor="ctr"/>
              <a:lstStyle/>
              <a:p>
                <a:pPr algn="ctr">
                  <a:defRPr/>
                </a:pPr>
                <a:r>
                  <a:rPr lang="en-US" cap="none" sz="800" b="1" i="0" u="none" baseline="0"/>
                  <a:t>
Fecha de observación (fracción días Diciembre 1999)
</a:t>
                </a:r>
              </a:p>
            </c:rich>
          </c:tx>
          <c:layout>
            <c:manualLayout>
              <c:xMode val="factor"/>
              <c:yMode val="factor"/>
              <c:x val="0.28725"/>
              <c:y val="-0.00375"/>
            </c:manualLayout>
          </c:layout>
          <c:overlay val="0"/>
          <c:spPr>
            <a:noFill/>
            <a:ln>
              <a:noFill/>
            </a:ln>
          </c:spPr>
        </c:title>
        <c:delete val="0"/>
        <c:numFmt formatCode="General" sourceLinked="1"/>
        <c:majorTickMark val="cross"/>
        <c:minorTickMark val="none"/>
        <c:tickLblPos val="high"/>
        <c:spPr>
          <a:ln w="3175">
            <a:solidFill>
              <a:srgbClr val="000000"/>
            </a:solidFill>
          </a:ln>
        </c:spPr>
        <c:crossAx val="50937936"/>
        <c:crosses val="autoZero"/>
        <c:crossBetween val="midCat"/>
        <c:dispUnits/>
      </c:valAx>
      <c:valAx>
        <c:axId val="50937936"/>
        <c:scaling>
          <c:orientation val="maxMin"/>
          <c:max val="7"/>
          <c:min val="3"/>
        </c:scaling>
        <c:axPos val="l"/>
        <c:title>
          <c:tx>
            <c:rich>
              <a:bodyPr vert="horz" rot="-5400000" anchor="ctr"/>
              <a:lstStyle/>
              <a:p>
                <a:pPr algn="ctr">
                  <a:defRPr/>
                </a:pPr>
                <a:r>
                  <a:rPr lang="en-US" cap="none" sz="800" b="1" i="0" u="none" baseline="0"/>
                  <a:t>Magnitud
</a:t>
                </a:r>
              </a:p>
            </c:rich>
          </c:tx>
          <c:layout/>
          <c:overlay val="0"/>
          <c:spPr>
            <a:noFill/>
            <a:ln>
              <a:noFill/>
            </a:ln>
          </c:spPr>
        </c:title>
        <c:delete val="0"/>
        <c:numFmt formatCode="General" sourceLinked="1"/>
        <c:majorTickMark val="in"/>
        <c:minorTickMark val="none"/>
        <c:tickLblPos val="nextTo"/>
        <c:crossAx val="13116311"/>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638175</xdr:colOff>
      <xdr:row>18</xdr:row>
      <xdr:rowOff>142875</xdr:rowOff>
    </xdr:from>
    <xdr:to>
      <xdr:col>21</xdr:col>
      <xdr:colOff>314325</xdr:colOff>
      <xdr:row>36</xdr:row>
      <xdr:rowOff>85725</xdr:rowOff>
    </xdr:to>
    <xdr:graphicFrame>
      <xdr:nvGraphicFramePr>
        <xdr:cNvPr id="1" name="Chart 1"/>
        <xdr:cNvGraphicFramePr/>
      </xdr:nvGraphicFramePr>
      <xdr:xfrm>
        <a:off x="6677025" y="3114675"/>
        <a:ext cx="5772150" cy="2857500"/>
      </xdr:xfrm>
      <a:graphic>
        <a:graphicData uri="http://schemas.openxmlformats.org/drawingml/2006/chart">
          <c:chart xmlns:c="http://schemas.openxmlformats.org/drawingml/2006/chart" r:id="rId1"/>
        </a:graphicData>
      </a:graphic>
    </xdr:graphicFrame>
    <xdr:clientData/>
  </xdr:twoCellAnchor>
  <xdr:twoCellAnchor>
    <xdr:from>
      <xdr:col>14</xdr:col>
      <xdr:colOff>447675</xdr:colOff>
      <xdr:row>42</xdr:row>
      <xdr:rowOff>28575</xdr:rowOff>
    </xdr:from>
    <xdr:to>
      <xdr:col>20</xdr:col>
      <xdr:colOff>533400</xdr:colOff>
      <xdr:row>59</xdr:row>
      <xdr:rowOff>133350</xdr:rowOff>
    </xdr:to>
    <xdr:graphicFrame>
      <xdr:nvGraphicFramePr>
        <xdr:cNvPr id="2" name="Chart 2"/>
        <xdr:cNvGraphicFramePr/>
      </xdr:nvGraphicFramePr>
      <xdr:xfrm>
        <a:off x="7248525" y="6886575"/>
        <a:ext cx="4657725" cy="28575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685800</xdr:colOff>
      <xdr:row>136</xdr:row>
      <xdr:rowOff>0</xdr:rowOff>
    </xdr:from>
    <xdr:to>
      <xdr:col>44</xdr:col>
      <xdr:colOff>257175</xdr:colOff>
      <xdr:row>158</xdr:row>
      <xdr:rowOff>85725</xdr:rowOff>
    </xdr:to>
    <xdr:graphicFrame>
      <xdr:nvGraphicFramePr>
        <xdr:cNvPr id="1" name="Chart 1"/>
        <xdr:cNvGraphicFramePr/>
      </xdr:nvGraphicFramePr>
      <xdr:xfrm>
        <a:off x="24241125" y="21488400"/>
        <a:ext cx="9477375" cy="3648075"/>
      </xdr:xfrm>
      <a:graphic>
        <a:graphicData uri="http://schemas.openxmlformats.org/drawingml/2006/chart">
          <c:chart xmlns:c="http://schemas.openxmlformats.org/drawingml/2006/chart" r:id="rId1"/>
        </a:graphicData>
      </a:graphic>
    </xdr:graphicFrame>
    <xdr:clientData/>
  </xdr:twoCellAnchor>
  <xdr:twoCellAnchor>
    <xdr:from>
      <xdr:col>34</xdr:col>
      <xdr:colOff>123825</xdr:colOff>
      <xdr:row>172</xdr:row>
      <xdr:rowOff>142875</xdr:rowOff>
    </xdr:from>
    <xdr:to>
      <xdr:col>41</xdr:col>
      <xdr:colOff>133350</xdr:colOff>
      <xdr:row>193</xdr:row>
      <xdr:rowOff>66675</xdr:rowOff>
    </xdr:to>
    <xdr:graphicFrame>
      <xdr:nvGraphicFramePr>
        <xdr:cNvPr id="2" name="Chart 2"/>
        <xdr:cNvGraphicFramePr/>
      </xdr:nvGraphicFramePr>
      <xdr:xfrm>
        <a:off x="25965150" y="27460575"/>
        <a:ext cx="5343525" cy="33242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E4:M144"/>
  <sheetViews>
    <sheetView tabSelected="1" workbookViewId="0" topLeftCell="E3">
      <selection activeCell="N58" sqref="N58"/>
    </sheetView>
  </sheetViews>
  <sheetFormatPr defaultColWidth="11.421875" defaultRowHeight="12.75"/>
  <cols>
    <col min="5" max="5" width="13.00390625" style="0" customWidth="1"/>
    <col min="6" max="6" width="13.28125" style="0" hidden="1" customWidth="1"/>
    <col min="7" max="7" width="6.57421875" style="0" hidden="1" customWidth="1"/>
    <col min="8" max="8" width="2.57421875" style="0" hidden="1" customWidth="1"/>
    <col min="9" max="9" width="6.140625" style="0" hidden="1" customWidth="1"/>
    <col min="10" max="10" width="12.140625" style="0" hidden="1" customWidth="1"/>
    <col min="11" max="11" width="14.00390625" style="0" customWidth="1"/>
    <col min="12" max="12" width="4.421875" style="0" customWidth="1"/>
    <col min="13" max="13" width="13.421875" style="66" customWidth="1"/>
  </cols>
  <sheetData>
    <row r="4" spans="6:13" ht="12.75">
      <c r="F4" s="1"/>
      <c r="H4" s="2"/>
      <c r="K4" s="1"/>
      <c r="M4" s="67"/>
    </row>
    <row r="6" spans="5:13" ht="12.75">
      <c r="E6" s="2"/>
      <c r="F6" s="21" t="s">
        <v>6</v>
      </c>
      <c r="G6" s="22"/>
      <c r="H6" s="22"/>
      <c r="I6" s="22"/>
      <c r="J6" s="22"/>
      <c r="K6" s="23" t="s">
        <v>7</v>
      </c>
      <c r="L6" s="20" t="s">
        <v>8</v>
      </c>
      <c r="M6" s="68"/>
    </row>
    <row r="7" ht="13.5" thickBot="1">
      <c r="M7" s="69" t="s">
        <v>10</v>
      </c>
    </row>
    <row r="8" spans="5:13" ht="14.25" thickBot="1" thickTop="1">
      <c r="E8" s="4"/>
      <c r="F8" s="24" t="s">
        <v>13</v>
      </c>
      <c r="G8" s="25"/>
      <c r="H8" s="25"/>
      <c r="I8" s="25"/>
      <c r="J8" s="26"/>
      <c r="K8" s="7"/>
      <c r="L8" s="6"/>
      <c r="M8" s="69" t="s">
        <v>14</v>
      </c>
    </row>
    <row r="9" spans="5:13" ht="14.25" thickBot="1" thickTop="1">
      <c r="E9" s="10" t="s">
        <v>17</v>
      </c>
      <c r="F9" s="27" t="s">
        <v>21</v>
      </c>
      <c r="G9" s="28" t="s">
        <v>22</v>
      </c>
      <c r="H9" s="28" t="s">
        <v>23</v>
      </c>
      <c r="I9" s="28" t="s">
        <v>22</v>
      </c>
      <c r="J9" s="29" t="s">
        <v>24</v>
      </c>
      <c r="K9" s="36" t="s">
        <v>25</v>
      </c>
      <c r="L9" s="10" t="s">
        <v>26</v>
      </c>
      <c r="M9" s="70"/>
    </row>
    <row r="10" spans="5:13" ht="13.5" thickTop="1">
      <c r="E10" s="13"/>
      <c r="F10" s="30"/>
      <c r="G10" s="31"/>
      <c r="H10" s="11" t="s">
        <v>23</v>
      </c>
      <c r="I10" s="31"/>
      <c r="J10" s="32"/>
      <c r="K10" s="37"/>
      <c r="L10" s="13"/>
      <c r="M10" s="71"/>
    </row>
    <row r="11" spans="5:13" ht="12.75">
      <c r="E11" s="18">
        <v>36497</v>
      </c>
      <c r="F11" s="33">
        <v>3.4</v>
      </c>
      <c r="G11" s="16">
        <v>5</v>
      </c>
      <c r="H11" s="11" t="s">
        <v>23</v>
      </c>
      <c r="I11" s="16">
        <v>1.5</v>
      </c>
      <c r="J11" s="47">
        <v>4.5</v>
      </c>
      <c r="K11" s="64">
        <f>SUM(F11)+G11/(G11+I11)*(J11-F11)</f>
        <v>4.246153846153846</v>
      </c>
      <c r="L11" s="16">
        <v>2</v>
      </c>
      <c r="M11" s="72"/>
    </row>
    <row r="12" spans="5:13" ht="12.75">
      <c r="E12" s="18">
        <v>36497</v>
      </c>
      <c r="F12" s="33">
        <v>3.7</v>
      </c>
      <c r="G12" s="16">
        <v>3</v>
      </c>
      <c r="H12" s="11" t="s">
        <v>23</v>
      </c>
      <c r="I12" s="16">
        <v>1.5</v>
      </c>
      <c r="J12" s="47">
        <v>4.5</v>
      </c>
      <c r="K12" s="64">
        <f aca="true" t="shared" si="0" ref="K12:K40">SUM(F12)+G12/(G12+I12)*(J12-F12)</f>
        <v>4.233333333333333</v>
      </c>
      <c r="L12" s="16">
        <v>1.5</v>
      </c>
      <c r="M12" s="72"/>
    </row>
    <row r="13" spans="5:13" ht="12.75">
      <c r="E13" s="18">
        <v>36497</v>
      </c>
      <c r="F13" s="33">
        <v>3.7</v>
      </c>
      <c r="G13" s="16">
        <v>3</v>
      </c>
      <c r="H13" s="11" t="s">
        <v>23</v>
      </c>
      <c r="I13" s="16">
        <v>1.75</v>
      </c>
      <c r="J13" s="47">
        <v>4.5</v>
      </c>
      <c r="K13" s="64">
        <f t="shared" si="0"/>
        <v>4.205263157894737</v>
      </c>
      <c r="L13" s="16">
        <v>1.5</v>
      </c>
      <c r="M13" s="72"/>
    </row>
    <row r="14" spans="5:13" ht="12.75">
      <c r="E14" s="18">
        <v>36497</v>
      </c>
      <c r="F14" s="33">
        <v>3.7</v>
      </c>
      <c r="G14" s="16">
        <v>2</v>
      </c>
      <c r="H14" s="11" t="s">
        <v>23</v>
      </c>
      <c r="I14" s="16">
        <v>2</v>
      </c>
      <c r="J14" s="47">
        <v>4.5</v>
      </c>
      <c r="K14" s="64">
        <f t="shared" si="0"/>
        <v>4.1</v>
      </c>
      <c r="L14" s="16">
        <v>1.5</v>
      </c>
      <c r="M14" s="72"/>
    </row>
    <row r="15" spans="5:13" ht="12.75">
      <c r="E15" s="18">
        <v>36497</v>
      </c>
      <c r="F15" s="33">
        <v>3.7</v>
      </c>
      <c r="G15" s="16">
        <v>3</v>
      </c>
      <c r="H15" s="11" t="s">
        <v>23</v>
      </c>
      <c r="I15" s="16">
        <v>4</v>
      </c>
      <c r="J15" s="47">
        <v>4.4</v>
      </c>
      <c r="K15" s="64">
        <f t="shared" si="0"/>
        <v>4</v>
      </c>
      <c r="L15" s="16">
        <v>1.5</v>
      </c>
      <c r="M15" s="75">
        <v>4.1</v>
      </c>
    </row>
    <row r="16" spans="5:13" ht="12.75">
      <c r="E16" s="18">
        <v>36497</v>
      </c>
      <c r="F16" s="33">
        <v>3.4</v>
      </c>
      <c r="G16" s="16">
        <v>5</v>
      </c>
      <c r="H16" s="11" t="s">
        <v>23</v>
      </c>
      <c r="I16" s="16">
        <v>4</v>
      </c>
      <c r="J16" s="47">
        <v>4.4</v>
      </c>
      <c r="K16" s="64">
        <f t="shared" si="0"/>
        <v>3.9555555555555557</v>
      </c>
      <c r="L16" s="16">
        <v>2.5</v>
      </c>
      <c r="M16" s="38">
        <f>SUM(K11:K16)/6</f>
        <v>4.123384315489578</v>
      </c>
    </row>
    <row r="17" spans="5:13" ht="12.75">
      <c r="E17" s="18"/>
      <c r="F17" s="33"/>
      <c r="G17" s="16"/>
      <c r="H17" s="11" t="s">
        <v>23</v>
      </c>
      <c r="I17" s="16"/>
      <c r="J17" s="47"/>
      <c r="K17" s="64" t="e">
        <f t="shared" si="0"/>
        <v>#DIV/0!</v>
      </c>
      <c r="L17" s="16"/>
      <c r="M17" s="72"/>
    </row>
    <row r="18" spans="5:13" ht="12.75">
      <c r="E18" s="18">
        <v>36499</v>
      </c>
      <c r="F18" s="33">
        <v>4.5</v>
      </c>
      <c r="G18" s="16">
        <v>1.5</v>
      </c>
      <c r="H18" s="11" t="s">
        <v>23</v>
      </c>
      <c r="I18" s="16">
        <v>3</v>
      </c>
      <c r="J18" s="47">
        <v>5.2</v>
      </c>
      <c r="K18" s="64">
        <f t="shared" si="0"/>
        <v>4.733333333333333</v>
      </c>
      <c r="L18" s="16">
        <v>3</v>
      </c>
      <c r="M18" s="79">
        <v>4.75</v>
      </c>
    </row>
    <row r="19" spans="5:13" ht="12.75">
      <c r="E19" s="18">
        <v>36499</v>
      </c>
      <c r="F19" s="33">
        <v>4.4</v>
      </c>
      <c r="G19" s="16">
        <v>2</v>
      </c>
      <c r="H19" s="11" t="s">
        <v>23</v>
      </c>
      <c r="I19" s="16">
        <v>3</v>
      </c>
      <c r="J19" s="47">
        <v>5.2</v>
      </c>
      <c r="K19" s="64">
        <f t="shared" si="0"/>
        <v>4.720000000000001</v>
      </c>
      <c r="L19" s="16">
        <v>3</v>
      </c>
      <c r="M19" s="38">
        <f>SUM(K18:K19)/2</f>
        <v>4.726666666666667</v>
      </c>
    </row>
    <row r="20" spans="5:13" ht="12.75">
      <c r="E20" s="18"/>
      <c r="F20" s="33"/>
      <c r="G20" s="16"/>
      <c r="H20" s="11" t="s">
        <v>23</v>
      </c>
      <c r="I20" s="16"/>
      <c r="J20" s="47"/>
      <c r="K20" s="64" t="e">
        <f t="shared" si="0"/>
        <v>#DIV/0!</v>
      </c>
      <c r="L20" s="16"/>
      <c r="M20" s="72"/>
    </row>
    <row r="21" spans="5:13" ht="12.75">
      <c r="E21" s="18">
        <v>36500</v>
      </c>
      <c r="F21" s="33">
        <v>5.1</v>
      </c>
      <c r="G21" s="16">
        <v>1.5</v>
      </c>
      <c r="H21" s="11" t="s">
        <v>23</v>
      </c>
      <c r="I21" s="16">
        <v>5</v>
      </c>
      <c r="J21" s="47">
        <v>5.9</v>
      </c>
      <c r="K21" s="64">
        <f t="shared" si="0"/>
        <v>5.2846153846153845</v>
      </c>
      <c r="L21" s="16">
        <v>2</v>
      </c>
      <c r="M21" s="75">
        <v>5.3</v>
      </c>
    </row>
    <row r="22" spans="5:13" ht="12.75">
      <c r="E22" s="18">
        <v>36500</v>
      </c>
      <c r="F22" s="33">
        <v>5.1</v>
      </c>
      <c r="G22" s="16">
        <v>2</v>
      </c>
      <c r="H22" s="11" t="s">
        <v>23</v>
      </c>
      <c r="I22" s="16">
        <v>5</v>
      </c>
      <c r="J22" s="47">
        <v>5.9</v>
      </c>
      <c r="K22" s="64">
        <f t="shared" si="0"/>
        <v>5.328571428571428</v>
      </c>
      <c r="L22" s="16">
        <v>2</v>
      </c>
      <c r="M22" s="38">
        <f>SUM(K21:K22)/2</f>
        <v>5.306593406593406</v>
      </c>
    </row>
    <row r="23" spans="5:13" ht="12.75">
      <c r="E23" s="18"/>
      <c r="F23" s="33"/>
      <c r="G23" s="16"/>
      <c r="H23" s="11"/>
      <c r="I23" s="16"/>
      <c r="J23" s="47"/>
      <c r="K23" s="64" t="e">
        <f t="shared" si="0"/>
        <v>#DIV/0!</v>
      </c>
      <c r="L23" s="16"/>
      <c r="M23" s="38"/>
    </row>
    <row r="24" spans="5:13" ht="12.75">
      <c r="E24" s="18">
        <v>36501</v>
      </c>
      <c r="F24" s="33">
        <v>5.2</v>
      </c>
      <c r="G24" s="16">
        <v>3</v>
      </c>
      <c r="H24" s="11" t="s">
        <v>23</v>
      </c>
      <c r="I24" s="16">
        <v>1.5</v>
      </c>
      <c r="J24" s="47">
        <v>5.6</v>
      </c>
      <c r="K24" s="64">
        <f t="shared" si="0"/>
        <v>5.466666666666667</v>
      </c>
      <c r="L24" s="16">
        <v>2</v>
      </c>
      <c r="M24" s="72"/>
    </row>
    <row r="25" spans="5:13" ht="12.75">
      <c r="E25" s="18">
        <v>36501</v>
      </c>
      <c r="F25" s="33">
        <v>5.2</v>
      </c>
      <c r="G25" s="16">
        <v>3</v>
      </c>
      <c r="H25" s="11" t="s">
        <v>23</v>
      </c>
      <c r="I25" s="16">
        <v>1</v>
      </c>
      <c r="J25" s="47">
        <v>5.6</v>
      </c>
      <c r="K25" s="64">
        <f t="shared" si="0"/>
        <v>5.5</v>
      </c>
      <c r="L25" s="16">
        <v>2</v>
      </c>
      <c r="M25" s="72"/>
    </row>
    <row r="26" spans="5:13" ht="12.75">
      <c r="E26" s="18">
        <v>36501</v>
      </c>
      <c r="F26" s="33">
        <v>5.2</v>
      </c>
      <c r="G26" s="16">
        <v>3</v>
      </c>
      <c r="H26" s="11" t="s">
        <v>23</v>
      </c>
      <c r="I26" s="16">
        <v>4</v>
      </c>
      <c r="J26" s="47">
        <v>5.9</v>
      </c>
      <c r="K26" s="64">
        <f t="shared" si="0"/>
        <v>5.5</v>
      </c>
      <c r="L26" s="16">
        <v>1.5</v>
      </c>
      <c r="M26" s="72"/>
    </row>
    <row r="27" spans="5:13" ht="12.75">
      <c r="E27" s="18">
        <v>36501</v>
      </c>
      <c r="F27" s="33">
        <v>5.1</v>
      </c>
      <c r="G27" s="16">
        <v>3</v>
      </c>
      <c r="H27" s="11" t="s">
        <v>23</v>
      </c>
      <c r="I27" s="16">
        <v>4</v>
      </c>
      <c r="J27" s="47">
        <v>5.9</v>
      </c>
      <c r="K27" s="64">
        <f t="shared" si="0"/>
        <v>5.442857142857143</v>
      </c>
      <c r="L27" s="16">
        <v>1.5</v>
      </c>
      <c r="M27" s="72"/>
    </row>
    <row r="28" spans="5:13" ht="12.75">
      <c r="E28" s="18">
        <v>36501</v>
      </c>
      <c r="F28" s="33">
        <v>5.1</v>
      </c>
      <c r="G28" s="16">
        <v>3</v>
      </c>
      <c r="H28" s="11" t="s">
        <v>23</v>
      </c>
      <c r="I28" s="16">
        <v>1.5</v>
      </c>
      <c r="J28" s="47">
        <v>5.6</v>
      </c>
      <c r="K28" s="64">
        <f t="shared" si="0"/>
        <v>5.433333333333333</v>
      </c>
      <c r="L28" s="16">
        <v>2</v>
      </c>
      <c r="M28" s="79">
        <v>5.45</v>
      </c>
    </row>
    <row r="29" spans="5:13" ht="12.75">
      <c r="E29" s="18">
        <v>36501</v>
      </c>
      <c r="F29" s="33">
        <v>5.1</v>
      </c>
      <c r="G29" s="16">
        <v>3</v>
      </c>
      <c r="H29" s="11" t="s">
        <v>23</v>
      </c>
      <c r="I29" s="16">
        <v>1</v>
      </c>
      <c r="J29" s="47">
        <v>5.6</v>
      </c>
      <c r="K29" s="64">
        <f t="shared" si="0"/>
        <v>5.475</v>
      </c>
      <c r="L29" s="16">
        <v>2</v>
      </c>
      <c r="M29" s="38">
        <f>SUM(K24:K29)/6</f>
        <v>5.4696428571428575</v>
      </c>
    </row>
    <row r="30" spans="5:13" ht="12.75">
      <c r="E30" s="18"/>
      <c r="F30" s="33"/>
      <c r="G30" s="16"/>
      <c r="H30" s="11"/>
      <c r="I30" s="16"/>
      <c r="J30" s="47"/>
      <c r="K30" s="64" t="e">
        <f t="shared" si="0"/>
        <v>#DIV/0!</v>
      </c>
      <c r="L30" s="16"/>
      <c r="M30" s="38"/>
    </row>
    <row r="31" spans="5:13" ht="12.75">
      <c r="E31" s="18">
        <v>36502</v>
      </c>
      <c r="F31" s="33">
        <v>5.6</v>
      </c>
      <c r="G31" s="16">
        <v>2</v>
      </c>
      <c r="H31" s="11" t="s">
        <v>23</v>
      </c>
      <c r="I31" s="16">
        <v>3</v>
      </c>
      <c r="J31" s="47">
        <v>5.9</v>
      </c>
      <c r="K31" s="64">
        <f>SUM(F31)+G31/(G31+I31)*(J31-F31)</f>
        <v>5.72</v>
      </c>
      <c r="L31" s="16">
        <v>1.5</v>
      </c>
      <c r="M31" s="38"/>
    </row>
    <row r="32" spans="5:13" ht="12.75">
      <c r="E32" s="18">
        <v>36502</v>
      </c>
      <c r="F32" s="33">
        <v>5.1</v>
      </c>
      <c r="G32" s="16">
        <v>4</v>
      </c>
      <c r="H32" s="11" t="s">
        <v>23</v>
      </c>
      <c r="I32" s="16">
        <v>2</v>
      </c>
      <c r="J32" s="47">
        <v>5.9</v>
      </c>
      <c r="K32" s="64">
        <f>SUM(F32)+G32/(G32+I32)*(J32-F32)</f>
        <v>5.633333333333334</v>
      </c>
      <c r="L32" s="16">
        <v>2</v>
      </c>
      <c r="M32" s="38"/>
    </row>
    <row r="33" spans="5:13" ht="12.75">
      <c r="E33" s="18">
        <v>36502</v>
      </c>
      <c r="F33" s="33">
        <v>5.2</v>
      </c>
      <c r="G33" s="16">
        <v>4</v>
      </c>
      <c r="H33" s="11" t="s">
        <v>23</v>
      </c>
      <c r="I33" s="16">
        <v>2</v>
      </c>
      <c r="J33" s="47">
        <v>5.9</v>
      </c>
      <c r="K33" s="64">
        <f>SUM(F33)+G33/(G33+I33)*(J33-F33)</f>
        <v>5.666666666666667</v>
      </c>
      <c r="L33" s="16">
        <v>2</v>
      </c>
      <c r="M33" s="38"/>
    </row>
    <row r="34" spans="5:13" ht="12.75">
      <c r="E34" s="18">
        <v>36502</v>
      </c>
      <c r="F34" s="33">
        <v>5.6</v>
      </c>
      <c r="G34" s="16">
        <v>2</v>
      </c>
      <c r="H34" s="11" t="s">
        <v>23</v>
      </c>
      <c r="I34" s="16">
        <v>2.5</v>
      </c>
      <c r="J34" s="47">
        <v>5.9</v>
      </c>
      <c r="K34" s="64">
        <f>SUM(F34)+G34/(G34+I34)*(J34-F34)</f>
        <v>5.733333333333333</v>
      </c>
      <c r="L34" s="16">
        <v>1.5</v>
      </c>
      <c r="M34" s="75">
        <v>5.7</v>
      </c>
    </row>
    <row r="35" spans="5:13" ht="12.75">
      <c r="E35" s="18">
        <v>36502</v>
      </c>
      <c r="F35" s="33">
        <v>5.6</v>
      </c>
      <c r="G35" s="16">
        <v>2.5</v>
      </c>
      <c r="H35" s="11" t="s">
        <v>23</v>
      </c>
      <c r="I35" s="16">
        <v>3</v>
      </c>
      <c r="J35" s="47">
        <v>5.9</v>
      </c>
      <c r="K35" s="64">
        <f t="shared" si="0"/>
        <v>5.736363636363636</v>
      </c>
      <c r="L35" s="16">
        <v>1.5</v>
      </c>
      <c r="M35" s="38">
        <f>SUM(K31:K35)/5</f>
        <v>5.697939393939395</v>
      </c>
    </row>
    <row r="36" spans="5:13" ht="12.75">
      <c r="E36" s="18"/>
      <c r="F36" s="33"/>
      <c r="G36" s="16"/>
      <c r="H36" s="11"/>
      <c r="I36" s="16"/>
      <c r="J36" s="47"/>
      <c r="K36" s="64" t="e">
        <f t="shared" si="0"/>
        <v>#DIV/0!</v>
      </c>
      <c r="L36" s="16"/>
      <c r="M36" s="38"/>
    </row>
    <row r="37" spans="5:13" ht="12.75">
      <c r="E37" s="18">
        <v>36504</v>
      </c>
      <c r="F37" s="33">
        <v>5.6</v>
      </c>
      <c r="G37" s="16">
        <v>4</v>
      </c>
      <c r="H37" s="11" t="s">
        <v>23</v>
      </c>
      <c r="I37" s="16">
        <v>3</v>
      </c>
      <c r="J37" s="76">
        <v>6.4</v>
      </c>
      <c r="K37" s="64">
        <f t="shared" si="0"/>
        <v>6.057142857142857</v>
      </c>
      <c r="L37" s="16">
        <v>1.5</v>
      </c>
      <c r="M37" s="77"/>
    </row>
    <row r="38" spans="5:13" ht="12.75">
      <c r="E38" s="18">
        <v>36504</v>
      </c>
      <c r="F38" s="33">
        <v>5.6</v>
      </c>
      <c r="G38" s="16">
        <v>3</v>
      </c>
      <c r="H38" s="11" t="s">
        <v>23</v>
      </c>
      <c r="I38" s="16">
        <v>5</v>
      </c>
      <c r="J38" s="76">
        <v>6.7</v>
      </c>
      <c r="K38" s="64">
        <f t="shared" si="0"/>
        <v>6.0125</v>
      </c>
      <c r="L38" s="16">
        <v>1.5</v>
      </c>
      <c r="M38" s="77"/>
    </row>
    <row r="39" spans="5:13" ht="12.75">
      <c r="E39" s="18">
        <v>36504</v>
      </c>
      <c r="F39" s="33">
        <v>5.6</v>
      </c>
      <c r="G39" s="16">
        <v>3</v>
      </c>
      <c r="H39" s="11" t="s">
        <v>23</v>
      </c>
      <c r="I39" s="16">
        <v>2.5</v>
      </c>
      <c r="J39" s="76">
        <v>6.4</v>
      </c>
      <c r="K39" s="64">
        <f t="shared" si="0"/>
        <v>6.036363636363636</v>
      </c>
      <c r="L39" s="16">
        <v>1.5</v>
      </c>
      <c r="M39" s="77"/>
    </row>
    <row r="40" spans="5:13" ht="12.75">
      <c r="E40" s="18">
        <v>36504</v>
      </c>
      <c r="F40" s="33">
        <v>5.6</v>
      </c>
      <c r="G40" s="16">
        <v>3</v>
      </c>
      <c r="H40" s="11" t="s">
        <v>23</v>
      </c>
      <c r="I40" s="16">
        <v>4</v>
      </c>
      <c r="J40" s="76">
        <v>6.7</v>
      </c>
      <c r="K40" s="64">
        <f t="shared" si="0"/>
        <v>6.071428571428571</v>
      </c>
      <c r="L40" s="16">
        <v>1.5</v>
      </c>
      <c r="M40" s="77"/>
    </row>
    <row r="41" spans="5:13" ht="12.75">
      <c r="E41" s="18">
        <v>36504</v>
      </c>
      <c r="F41" s="33">
        <v>5.9</v>
      </c>
      <c r="G41" s="16">
        <v>0.5</v>
      </c>
      <c r="H41" s="11" t="s">
        <v>23</v>
      </c>
      <c r="I41" s="16">
        <v>5</v>
      </c>
      <c r="J41" s="76">
        <v>6.7</v>
      </c>
      <c r="K41" s="64">
        <f>SUM(F41)+G41/(G41+I41)*(J41-F41)</f>
        <v>5.972727272727273</v>
      </c>
      <c r="L41" s="16">
        <v>1.5</v>
      </c>
      <c r="M41" s="78">
        <v>6</v>
      </c>
    </row>
    <row r="42" spans="5:13" ht="12.75">
      <c r="E42" s="18">
        <v>36504</v>
      </c>
      <c r="F42" s="33">
        <v>5.9</v>
      </c>
      <c r="G42" s="16">
        <v>0.5</v>
      </c>
      <c r="H42" s="11" t="s">
        <v>23</v>
      </c>
      <c r="I42" s="16">
        <v>2.5</v>
      </c>
      <c r="J42" s="76">
        <v>6.4</v>
      </c>
      <c r="K42" s="64">
        <f>SUM(F42)+G42/(G42+I42)*(J42-F42)</f>
        <v>5.983333333333333</v>
      </c>
      <c r="L42" s="16">
        <v>1.5</v>
      </c>
      <c r="M42" s="77">
        <f>SUM(K37:K42)/6</f>
        <v>6.022249278499277</v>
      </c>
    </row>
    <row r="43" spans="5:13" ht="12.75">
      <c r="E43" s="18"/>
      <c r="F43" s="33"/>
      <c r="G43" s="16"/>
      <c r="H43" s="11"/>
      <c r="I43" s="16"/>
      <c r="J43" s="47"/>
      <c r="K43" s="64" t="e">
        <f aca="true" t="shared" si="1" ref="K43:K89">SUM(F43)+G43/(G43+I43)*(J43-F43)</f>
        <v>#DIV/0!</v>
      </c>
      <c r="L43" s="16"/>
      <c r="M43" s="38"/>
    </row>
    <row r="44" spans="5:13" ht="12.75">
      <c r="E44" s="18">
        <v>36506</v>
      </c>
      <c r="F44" s="33">
        <v>5.6</v>
      </c>
      <c r="G44" s="16">
        <v>5</v>
      </c>
      <c r="H44" s="11" t="s">
        <v>23</v>
      </c>
      <c r="I44" s="16">
        <v>1</v>
      </c>
      <c r="J44" s="47">
        <v>6.4</v>
      </c>
      <c r="K44" s="64">
        <f t="shared" si="1"/>
        <v>6.266666666666667</v>
      </c>
      <c r="L44" s="16">
        <v>1</v>
      </c>
      <c r="M44" s="38"/>
    </row>
    <row r="45" spans="5:13" ht="12.75">
      <c r="E45" s="18">
        <v>36506</v>
      </c>
      <c r="F45" s="33">
        <v>5.6</v>
      </c>
      <c r="G45" s="16">
        <v>5</v>
      </c>
      <c r="H45" s="11" t="s">
        <v>23</v>
      </c>
      <c r="I45" s="16">
        <v>4</v>
      </c>
      <c r="J45" s="47">
        <v>6.7</v>
      </c>
      <c r="K45" s="64">
        <f t="shared" si="1"/>
        <v>6.211111111111111</v>
      </c>
      <c r="L45" s="16">
        <v>2</v>
      </c>
      <c r="M45" s="38"/>
    </row>
    <row r="46" spans="5:13" ht="12.75">
      <c r="E46" s="18">
        <v>36506</v>
      </c>
      <c r="F46" s="33">
        <v>5.6</v>
      </c>
      <c r="G46" s="16">
        <v>5</v>
      </c>
      <c r="H46" s="11" t="s">
        <v>23</v>
      </c>
      <c r="I46" s="16">
        <v>5</v>
      </c>
      <c r="J46" s="47">
        <v>6.7</v>
      </c>
      <c r="K46" s="64">
        <f t="shared" si="1"/>
        <v>6.15</v>
      </c>
      <c r="L46" s="16">
        <v>1.5</v>
      </c>
      <c r="M46" s="38"/>
    </row>
    <row r="47" spans="5:13" ht="12.75">
      <c r="E47" s="18">
        <v>36506</v>
      </c>
      <c r="F47" s="33">
        <v>5.6</v>
      </c>
      <c r="G47" s="16">
        <v>4</v>
      </c>
      <c r="H47" s="11" t="s">
        <v>23</v>
      </c>
      <c r="I47" s="16">
        <v>4.5</v>
      </c>
      <c r="J47" s="47">
        <v>6.7</v>
      </c>
      <c r="K47" s="64">
        <f t="shared" si="1"/>
        <v>6.117647058823529</v>
      </c>
      <c r="L47" s="16">
        <v>1.5</v>
      </c>
      <c r="M47" s="38"/>
    </row>
    <row r="48" spans="5:13" ht="12.75">
      <c r="E48" s="18">
        <v>36506</v>
      </c>
      <c r="F48" s="33">
        <v>5.6</v>
      </c>
      <c r="G48" s="16">
        <v>4</v>
      </c>
      <c r="H48" s="11" t="s">
        <v>23</v>
      </c>
      <c r="I48" s="16">
        <v>5</v>
      </c>
      <c r="J48" s="47">
        <v>6.7</v>
      </c>
      <c r="K48" s="64">
        <f t="shared" si="1"/>
        <v>6.088888888888889</v>
      </c>
      <c r="L48" s="16">
        <v>2</v>
      </c>
      <c r="M48" s="38"/>
    </row>
    <row r="49" spans="5:13" ht="12.75">
      <c r="E49" s="18">
        <v>36506</v>
      </c>
      <c r="F49" s="33">
        <v>5.6</v>
      </c>
      <c r="G49" s="16">
        <v>4.5</v>
      </c>
      <c r="H49" s="11" t="s">
        <v>23</v>
      </c>
      <c r="I49" s="16">
        <v>1</v>
      </c>
      <c r="J49" s="47">
        <v>6.4</v>
      </c>
      <c r="K49" s="64">
        <f t="shared" si="1"/>
        <v>6.254545454545455</v>
      </c>
      <c r="L49" s="16">
        <v>1.5</v>
      </c>
      <c r="M49" s="75">
        <v>6.2</v>
      </c>
    </row>
    <row r="50" spans="5:13" ht="12.75">
      <c r="E50" s="18">
        <v>36506</v>
      </c>
      <c r="F50" s="33">
        <v>5.6</v>
      </c>
      <c r="G50" s="16">
        <v>4</v>
      </c>
      <c r="H50" s="11" t="s">
        <v>23</v>
      </c>
      <c r="I50" s="16">
        <v>1</v>
      </c>
      <c r="J50" s="47">
        <v>6.4</v>
      </c>
      <c r="K50" s="64">
        <f t="shared" si="1"/>
        <v>6.24</v>
      </c>
      <c r="L50" s="16">
        <v>1.5</v>
      </c>
      <c r="M50" s="77">
        <f>SUM(K44:K50)/7</f>
        <v>6.189837025719379</v>
      </c>
    </row>
    <row r="51" spans="5:13" ht="12.75">
      <c r="E51" s="18"/>
      <c r="F51" s="33"/>
      <c r="G51" s="16"/>
      <c r="H51" s="11"/>
      <c r="I51" s="16"/>
      <c r="J51" s="47"/>
      <c r="K51" s="64" t="e">
        <f t="shared" si="1"/>
        <v>#DIV/0!</v>
      </c>
      <c r="L51" s="16"/>
      <c r="M51" s="38"/>
    </row>
    <row r="52" spans="5:13" ht="12.75">
      <c r="E52" s="18">
        <v>36511</v>
      </c>
      <c r="F52" s="33">
        <v>5.6</v>
      </c>
      <c r="G52" s="16">
        <v>5</v>
      </c>
      <c r="H52" s="11" t="s">
        <v>23</v>
      </c>
      <c r="I52" s="16">
        <v>0.5</v>
      </c>
      <c r="J52" s="47">
        <v>6.7</v>
      </c>
      <c r="K52" s="64">
        <f t="shared" si="1"/>
        <v>6.6</v>
      </c>
      <c r="L52" s="16">
        <v>3</v>
      </c>
      <c r="M52" s="38"/>
    </row>
    <row r="53" spans="5:13" ht="12.75">
      <c r="E53" s="18">
        <v>36511</v>
      </c>
      <c r="F53" s="33">
        <v>6.4</v>
      </c>
      <c r="G53" s="16">
        <v>2</v>
      </c>
      <c r="H53" s="11" t="s">
        <v>23</v>
      </c>
      <c r="I53" s="16">
        <v>0.5</v>
      </c>
      <c r="J53" s="47">
        <v>6.7</v>
      </c>
      <c r="K53" s="64">
        <f t="shared" si="1"/>
        <v>6.640000000000001</v>
      </c>
      <c r="L53" s="16">
        <v>3</v>
      </c>
      <c r="M53" s="75">
        <v>6.6</v>
      </c>
    </row>
    <row r="54" spans="5:13" ht="12.75">
      <c r="E54" s="18">
        <v>36511</v>
      </c>
      <c r="F54" s="33">
        <v>5.6</v>
      </c>
      <c r="G54" s="16">
        <v>5</v>
      </c>
      <c r="H54" s="11" t="s">
        <v>23</v>
      </c>
      <c r="I54" s="16">
        <v>1</v>
      </c>
      <c r="J54" s="47">
        <v>6.7</v>
      </c>
      <c r="K54" s="64">
        <f t="shared" si="1"/>
        <v>6.516666666666667</v>
      </c>
      <c r="L54" s="16">
        <v>3</v>
      </c>
      <c r="M54" s="38">
        <f>SUM(K52:K54)/3</f>
        <v>6.585555555555556</v>
      </c>
    </row>
    <row r="55" spans="5:13" ht="12.75">
      <c r="E55" s="18"/>
      <c r="F55" s="33"/>
      <c r="G55" s="16"/>
      <c r="H55" s="11"/>
      <c r="I55" s="16"/>
      <c r="J55" s="47"/>
      <c r="K55" s="64" t="e">
        <f t="shared" si="1"/>
        <v>#DIV/0!</v>
      </c>
      <c r="L55" s="16"/>
      <c r="M55" s="38"/>
    </row>
    <row r="56" spans="5:13" ht="12.75">
      <c r="E56" s="18">
        <v>36514</v>
      </c>
      <c r="F56" s="33">
        <v>6.7</v>
      </c>
      <c r="G56" s="16">
        <v>2.5</v>
      </c>
      <c r="H56" s="11" t="s">
        <v>23</v>
      </c>
      <c r="I56" s="16"/>
      <c r="J56" s="47"/>
      <c r="K56" s="64">
        <v>7.1</v>
      </c>
      <c r="L56" s="16">
        <v>3</v>
      </c>
      <c r="M56" s="75">
        <v>7.1</v>
      </c>
    </row>
    <row r="57" spans="5:13" ht="12.75">
      <c r="E57" s="18"/>
      <c r="F57" s="33"/>
      <c r="G57" s="16"/>
      <c r="H57" s="11"/>
      <c r="I57" s="16"/>
      <c r="J57" s="47"/>
      <c r="K57" s="64" t="e">
        <f t="shared" si="1"/>
        <v>#DIV/0!</v>
      </c>
      <c r="L57" s="16"/>
      <c r="M57" s="38"/>
    </row>
    <row r="58" spans="5:13" ht="12.75">
      <c r="E58" s="18">
        <v>36515</v>
      </c>
      <c r="F58" s="33">
        <v>6.7</v>
      </c>
      <c r="G58" s="16">
        <v>3</v>
      </c>
      <c r="H58" s="11" t="s">
        <v>23</v>
      </c>
      <c r="I58" s="16">
        <v>0.5</v>
      </c>
      <c r="J58" s="47">
        <v>7.4</v>
      </c>
      <c r="K58" s="64">
        <f t="shared" si="1"/>
        <v>7.300000000000001</v>
      </c>
      <c r="L58" s="16">
        <v>2</v>
      </c>
      <c r="M58" s="38"/>
    </row>
    <row r="59" spans="5:13" ht="12.75">
      <c r="E59" s="18">
        <v>36515</v>
      </c>
      <c r="F59" s="33">
        <v>6.7</v>
      </c>
      <c r="G59" s="16">
        <v>3</v>
      </c>
      <c r="H59" s="11" t="s">
        <v>23</v>
      </c>
      <c r="I59" s="16">
        <v>5</v>
      </c>
      <c r="J59" s="47">
        <v>8</v>
      </c>
      <c r="K59" s="64">
        <f t="shared" si="1"/>
        <v>7.1875</v>
      </c>
      <c r="L59" s="16">
        <v>2</v>
      </c>
      <c r="M59" s="79">
        <v>7.25</v>
      </c>
    </row>
    <row r="60" spans="5:13" ht="12.75">
      <c r="E60" s="18">
        <v>36515</v>
      </c>
      <c r="F60" s="33">
        <v>6.7</v>
      </c>
      <c r="G60" s="16">
        <v>3</v>
      </c>
      <c r="H60" s="11" t="s">
        <v>23</v>
      </c>
      <c r="I60" s="16">
        <v>1</v>
      </c>
      <c r="J60" s="47">
        <v>7.4</v>
      </c>
      <c r="K60" s="64">
        <f t="shared" si="1"/>
        <v>7.2250000000000005</v>
      </c>
      <c r="L60" s="16">
        <v>2</v>
      </c>
      <c r="M60" s="38">
        <f>SUM(K58:K60)/3</f>
        <v>7.237500000000001</v>
      </c>
    </row>
    <row r="61" spans="5:13" ht="12.75">
      <c r="E61" s="18"/>
      <c r="F61" s="33"/>
      <c r="G61" s="16"/>
      <c r="H61" s="11"/>
      <c r="I61" s="16"/>
      <c r="J61" s="47"/>
      <c r="K61" s="64" t="e">
        <f t="shared" si="1"/>
        <v>#DIV/0!</v>
      </c>
      <c r="L61" s="16"/>
      <c r="M61" s="38"/>
    </row>
    <row r="62" spans="5:13" ht="12.75">
      <c r="E62" s="18">
        <v>36520</v>
      </c>
      <c r="F62" s="33"/>
      <c r="G62" s="16"/>
      <c r="H62" s="11"/>
      <c r="I62" s="16"/>
      <c r="J62" s="47"/>
      <c r="K62" s="64">
        <v>7.7</v>
      </c>
      <c r="L62" s="16">
        <v>3</v>
      </c>
      <c r="M62" s="75">
        <v>7.7</v>
      </c>
    </row>
    <row r="63" spans="5:13" ht="12.75">
      <c r="E63" s="18"/>
      <c r="F63" s="33"/>
      <c r="G63" s="16"/>
      <c r="H63" s="11"/>
      <c r="I63" s="16"/>
      <c r="J63" s="47"/>
      <c r="K63" s="64"/>
      <c r="L63" s="16"/>
      <c r="M63" s="80"/>
    </row>
    <row r="64" spans="5:13" ht="12.75">
      <c r="E64" s="18">
        <v>36525</v>
      </c>
      <c r="F64" s="33">
        <v>6.7</v>
      </c>
      <c r="G64" s="16">
        <v>6</v>
      </c>
      <c r="H64" s="11" t="s">
        <v>23</v>
      </c>
      <c r="I64" s="16">
        <v>2.5</v>
      </c>
      <c r="J64" s="47">
        <v>8</v>
      </c>
      <c r="K64" s="64">
        <f t="shared" si="1"/>
        <v>7.61764705882353</v>
      </c>
      <c r="L64" s="16">
        <v>2</v>
      </c>
      <c r="M64" s="79">
        <v>7.65</v>
      </c>
    </row>
    <row r="65" spans="5:13" ht="12.75">
      <c r="E65" s="18">
        <v>36525</v>
      </c>
      <c r="F65" s="33">
        <v>7.4</v>
      </c>
      <c r="G65" s="16">
        <v>3</v>
      </c>
      <c r="H65" s="11" t="s">
        <v>23</v>
      </c>
      <c r="I65" s="16">
        <v>2.5</v>
      </c>
      <c r="J65" s="47">
        <v>8</v>
      </c>
      <c r="K65" s="64">
        <f t="shared" si="1"/>
        <v>7.7272727272727275</v>
      </c>
      <c r="L65" s="16">
        <v>2</v>
      </c>
      <c r="M65" s="81">
        <f>SUM(K64:K65)/2</f>
        <v>7.672459893048129</v>
      </c>
    </row>
    <row r="66" spans="5:13" ht="12.75">
      <c r="E66" s="18"/>
      <c r="F66" s="33"/>
      <c r="G66" s="16"/>
      <c r="H66" s="11"/>
      <c r="I66" s="16"/>
      <c r="J66" s="47"/>
      <c r="K66" s="64" t="e">
        <f t="shared" si="1"/>
        <v>#DIV/0!</v>
      </c>
      <c r="L66" s="16"/>
      <c r="M66" s="81"/>
    </row>
    <row r="67" spans="5:13" ht="12.75">
      <c r="E67" s="18">
        <v>36531</v>
      </c>
      <c r="F67" s="33">
        <v>6.7</v>
      </c>
      <c r="G67" s="16">
        <v>6</v>
      </c>
      <c r="H67" s="11" t="s">
        <v>23</v>
      </c>
      <c r="I67" s="16">
        <v>3</v>
      </c>
      <c r="J67" s="47">
        <v>8</v>
      </c>
      <c r="K67" s="64">
        <f t="shared" si="1"/>
        <v>7.566666666666666</v>
      </c>
      <c r="L67" s="16">
        <v>2.5</v>
      </c>
      <c r="M67" s="81"/>
    </row>
    <row r="68" spans="5:13" ht="12.75">
      <c r="E68" s="18">
        <v>36531</v>
      </c>
      <c r="F68" s="33"/>
      <c r="G68" s="16"/>
      <c r="H68" s="11"/>
      <c r="I68" s="16"/>
      <c r="J68" s="47"/>
      <c r="K68" s="64">
        <v>7.7</v>
      </c>
      <c r="L68" s="16">
        <v>2.5</v>
      </c>
      <c r="M68" s="75">
        <v>7.6</v>
      </c>
    </row>
    <row r="69" spans="5:13" ht="12.75">
      <c r="E69" s="18">
        <v>36531</v>
      </c>
      <c r="F69" s="33">
        <v>7.1</v>
      </c>
      <c r="G69" s="16">
        <v>3</v>
      </c>
      <c r="H69" s="11" t="s">
        <v>23</v>
      </c>
      <c r="I69" s="16">
        <v>3</v>
      </c>
      <c r="J69" s="47">
        <v>8</v>
      </c>
      <c r="K69" s="64">
        <f t="shared" si="1"/>
        <v>7.55</v>
      </c>
      <c r="L69" s="16">
        <v>2.5</v>
      </c>
      <c r="M69" s="81">
        <f>SUM(K67:K69)/3</f>
        <v>7.605555555555555</v>
      </c>
    </row>
    <row r="70" spans="5:13" ht="12.75">
      <c r="E70" s="18"/>
      <c r="F70" s="33"/>
      <c r="G70" s="16"/>
      <c r="H70" s="11"/>
      <c r="I70" s="16"/>
      <c r="J70" s="47"/>
      <c r="K70" s="64" t="e">
        <f t="shared" si="1"/>
        <v>#DIV/0!</v>
      </c>
      <c r="L70" s="16"/>
      <c r="M70" s="81"/>
    </row>
    <row r="71" spans="5:13" ht="12.75">
      <c r="E71" s="18">
        <v>36743</v>
      </c>
      <c r="F71" s="33">
        <v>10.1</v>
      </c>
      <c r="G71" s="16">
        <v>2.5</v>
      </c>
      <c r="H71" s="11" t="s">
        <v>23</v>
      </c>
      <c r="I71" s="16">
        <v>4.5</v>
      </c>
      <c r="J71" s="47">
        <v>11.7</v>
      </c>
      <c r="K71" s="64">
        <f t="shared" si="1"/>
        <v>10.67142857142857</v>
      </c>
      <c r="L71" s="16">
        <v>2</v>
      </c>
      <c r="M71" s="81"/>
    </row>
    <row r="72" spans="5:13" ht="12.75">
      <c r="E72" s="18">
        <v>36743</v>
      </c>
      <c r="F72" s="33">
        <v>10.1</v>
      </c>
      <c r="G72" s="16">
        <v>2.5</v>
      </c>
      <c r="H72" s="11" t="s">
        <v>23</v>
      </c>
      <c r="I72" s="16">
        <v>5</v>
      </c>
      <c r="J72" s="47">
        <v>11.7</v>
      </c>
      <c r="K72" s="64">
        <f t="shared" si="1"/>
        <v>10.633333333333333</v>
      </c>
      <c r="L72" s="16">
        <v>2</v>
      </c>
      <c r="M72" s="79">
        <v>10.7</v>
      </c>
    </row>
    <row r="73" spans="5:13" ht="12.75">
      <c r="E73" s="18">
        <v>36743</v>
      </c>
      <c r="F73" s="33">
        <v>10.1</v>
      </c>
      <c r="G73" s="16">
        <v>2.5</v>
      </c>
      <c r="H73" s="11" t="s">
        <v>23</v>
      </c>
      <c r="I73" s="16">
        <v>2.5</v>
      </c>
      <c r="J73" s="47">
        <v>11.3</v>
      </c>
      <c r="K73" s="64">
        <f t="shared" si="1"/>
        <v>10.7</v>
      </c>
      <c r="L73" s="16">
        <v>2</v>
      </c>
      <c r="M73" s="81">
        <f>SUM(K71:K73)/3</f>
        <v>10.66825396825397</v>
      </c>
    </row>
    <row r="74" spans="5:13" ht="12.75">
      <c r="E74" s="18"/>
      <c r="F74" s="33"/>
      <c r="G74" s="16"/>
      <c r="H74" s="11"/>
      <c r="I74" s="16"/>
      <c r="J74" s="47"/>
      <c r="K74" s="64" t="e">
        <f t="shared" si="1"/>
        <v>#DIV/0!</v>
      </c>
      <c r="L74" s="16"/>
      <c r="M74" s="81"/>
    </row>
    <row r="75" spans="5:13" ht="12.75">
      <c r="E75" s="18">
        <v>36747</v>
      </c>
      <c r="F75" s="33">
        <v>10.8</v>
      </c>
      <c r="G75" s="16">
        <v>1</v>
      </c>
      <c r="H75" s="11" t="s">
        <v>23</v>
      </c>
      <c r="I75" s="16">
        <v>5</v>
      </c>
      <c r="J75" s="47">
        <v>11.7</v>
      </c>
      <c r="K75" s="64">
        <f t="shared" si="1"/>
        <v>10.950000000000001</v>
      </c>
      <c r="L75" s="16">
        <v>2</v>
      </c>
      <c r="M75" s="79">
        <v>11</v>
      </c>
    </row>
    <row r="76" spans="5:13" ht="12.75">
      <c r="E76" s="18">
        <v>36747</v>
      </c>
      <c r="F76" s="33">
        <v>10.8</v>
      </c>
      <c r="G76" s="16">
        <v>1</v>
      </c>
      <c r="H76" s="11" t="s">
        <v>23</v>
      </c>
      <c r="I76" s="16">
        <v>2</v>
      </c>
      <c r="J76" s="47">
        <v>11.3</v>
      </c>
      <c r="K76" s="64">
        <f t="shared" si="1"/>
        <v>10.966666666666667</v>
      </c>
      <c r="L76" s="16">
        <v>2</v>
      </c>
      <c r="M76" s="82">
        <f>SUM(K75:K76)/2</f>
        <v>10.958333333333334</v>
      </c>
    </row>
    <row r="77" spans="5:13" ht="12.75">
      <c r="E77" s="18"/>
      <c r="F77" s="33"/>
      <c r="G77" s="16"/>
      <c r="H77" s="11"/>
      <c r="I77" s="16"/>
      <c r="J77" s="47"/>
      <c r="K77" s="64" t="e">
        <f t="shared" si="1"/>
        <v>#DIV/0!</v>
      </c>
      <c r="L77" s="16"/>
      <c r="M77" s="81"/>
    </row>
    <row r="78" spans="5:13" ht="12.75">
      <c r="E78" s="18">
        <v>36758</v>
      </c>
      <c r="F78" s="33">
        <v>10.1</v>
      </c>
      <c r="G78" s="16">
        <v>2</v>
      </c>
      <c r="H78" s="11" t="s">
        <v>23</v>
      </c>
      <c r="I78" s="16">
        <v>4</v>
      </c>
      <c r="J78" s="47">
        <v>11.7</v>
      </c>
      <c r="K78" s="64">
        <f t="shared" si="1"/>
        <v>10.633333333333333</v>
      </c>
      <c r="L78" s="16">
        <v>1.5</v>
      </c>
      <c r="M78" s="81"/>
    </row>
    <row r="79" spans="5:13" ht="12.75">
      <c r="E79" s="18">
        <v>36758</v>
      </c>
      <c r="F79" s="33">
        <v>10.1</v>
      </c>
      <c r="G79" s="16">
        <v>2</v>
      </c>
      <c r="H79" s="11" t="s">
        <v>23</v>
      </c>
      <c r="I79" s="16">
        <v>2</v>
      </c>
      <c r="J79" s="47">
        <v>11.3</v>
      </c>
      <c r="K79" s="64">
        <f t="shared" si="1"/>
        <v>10.7</v>
      </c>
      <c r="L79" s="16">
        <v>1.5</v>
      </c>
      <c r="M79" s="79">
        <v>10.7</v>
      </c>
    </row>
    <row r="80" spans="5:13" ht="12.75">
      <c r="E80" s="18">
        <v>36758</v>
      </c>
      <c r="F80" s="33">
        <v>10.4</v>
      </c>
      <c r="G80" s="16">
        <v>1</v>
      </c>
      <c r="H80" s="11" t="s">
        <v>23</v>
      </c>
      <c r="I80" s="16">
        <v>4</v>
      </c>
      <c r="J80" s="47">
        <v>11.7</v>
      </c>
      <c r="K80" s="64">
        <f t="shared" si="1"/>
        <v>10.66</v>
      </c>
      <c r="L80" s="16">
        <v>1.5</v>
      </c>
      <c r="M80" s="82">
        <f>SUM(K78:K80)/3</f>
        <v>10.664444444444444</v>
      </c>
    </row>
    <row r="81" spans="5:13" ht="12.75">
      <c r="E81" s="18"/>
      <c r="F81" s="33"/>
      <c r="G81" s="16"/>
      <c r="H81" s="11"/>
      <c r="I81" s="16"/>
      <c r="J81" s="47"/>
      <c r="K81" s="64" t="e">
        <f t="shared" si="1"/>
        <v>#DIV/0!</v>
      </c>
      <c r="L81" s="16"/>
      <c r="M81" s="81"/>
    </row>
    <row r="82" spans="5:13" ht="12.75">
      <c r="E82" s="18">
        <v>36784</v>
      </c>
      <c r="F82" s="33">
        <v>10.8</v>
      </c>
      <c r="G82" s="16">
        <v>3</v>
      </c>
      <c r="H82" s="11" t="s">
        <v>23</v>
      </c>
      <c r="I82" s="16">
        <v>3</v>
      </c>
      <c r="J82" s="47">
        <v>11.7</v>
      </c>
      <c r="K82" s="64">
        <f t="shared" si="1"/>
        <v>11.25</v>
      </c>
      <c r="L82" s="16">
        <v>2</v>
      </c>
      <c r="M82" s="79">
        <v>11.4</v>
      </c>
    </row>
    <row r="83" spans="5:13" ht="12.75">
      <c r="E83" s="18">
        <v>36784</v>
      </c>
      <c r="F83" s="33">
        <v>11.3</v>
      </c>
      <c r="G83" s="16">
        <v>2</v>
      </c>
      <c r="H83" s="11" t="s">
        <v>23</v>
      </c>
      <c r="I83" s="16">
        <v>3</v>
      </c>
      <c r="J83" s="47">
        <v>11.7</v>
      </c>
      <c r="K83" s="64">
        <f t="shared" si="1"/>
        <v>11.46</v>
      </c>
      <c r="L83" s="16">
        <v>2</v>
      </c>
      <c r="M83" s="82">
        <f>SUM(K82:K83)/2</f>
        <v>11.355</v>
      </c>
    </row>
    <row r="84" spans="5:13" ht="12.75">
      <c r="E84" s="18"/>
      <c r="F84" s="33"/>
      <c r="G84" s="16"/>
      <c r="H84" s="11"/>
      <c r="I84" s="16"/>
      <c r="J84" s="47"/>
      <c r="K84" s="64" t="e">
        <f t="shared" si="1"/>
        <v>#DIV/0!</v>
      </c>
      <c r="L84" s="16"/>
      <c r="M84" s="81"/>
    </row>
    <row r="85" spans="5:13" ht="12.75">
      <c r="E85" s="18"/>
      <c r="F85" s="33"/>
      <c r="G85" s="16"/>
      <c r="H85" s="11"/>
      <c r="I85" s="16"/>
      <c r="J85" s="47"/>
      <c r="K85" s="64" t="e">
        <f t="shared" si="1"/>
        <v>#DIV/0!</v>
      </c>
      <c r="L85" s="16"/>
      <c r="M85" s="81"/>
    </row>
    <row r="86" spans="5:13" ht="12.75">
      <c r="E86" s="18"/>
      <c r="F86" s="33"/>
      <c r="G86" s="16"/>
      <c r="H86" s="11"/>
      <c r="I86" s="16"/>
      <c r="J86" s="47"/>
      <c r="K86" s="64" t="e">
        <f t="shared" si="1"/>
        <v>#DIV/0!</v>
      </c>
      <c r="L86" s="16"/>
      <c r="M86" s="81"/>
    </row>
    <row r="87" spans="5:13" ht="12.75">
      <c r="E87" s="18"/>
      <c r="F87" s="33"/>
      <c r="G87" s="16"/>
      <c r="H87" s="11"/>
      <c r="I87" s="16"/>
      <c r="J87" s="47"/>
      <c r="K87" s="64" t="e">
        <f t="shared" si="1"/>
        <v>#DIV/0!</v>
      </c>
      <c r="L87" s="16"/>
      <c r="M87" s="81"/>
    </row>
    <row r="88" spans="5:13" ht="12.75">
      <c r="E88" s="18"/>
      <c r="F88" s="33"/>
      <c r="G88" s="16"/>
      <c r="H88" s="11"/>
      <c r="I88" s="16"/>
      <c r="J88" s="47"/>
      <c r="K88" s="64" t="e">
        <f t="shared" si="1"/>
        <v>#DIV/0!</v>
      </c>
      <c r="L88" s="16"/>
      <c r="M88" s="38"/>
    </row>
    <row r="89" spans="5:13" ht="13.5" thickBot="1">
      <c r="E89" s="18"/>
      <c r="F89" s="34"/>
      <c r="G89" s="35"/>
      <c r="H89" s="28"/>
      <c r="I89" s="35"/>
      <c r="J89" s="48"/>
      <c r="K89" s="65" t="e">
        <f t="shared" si="1"/>
        <v>#DIV/0!</v>
      </c>
      <c r="L89" s="16"/>
      <c r="M89" s="72"/>
    </row>
    <row r="90" ht="13.5" thickTop="1">
      <c r="M90"/>
    </row>
    <row r="91" ht="12.75">
      <c r="M91"/>
    </row>
    <row r="92" ht="12.75">
      <c r="M92"/>
    </row>
    <row r="93" ht="12.75">
      <c r="M93"/>
    </row>
    <row r="94" ht="12.75">
      <c r="M94"/>
    </row>
    <row r="95" ht="12.75">
      <c r="M95"/>
    </row>
    <row r="97" spans="5:13" ht="12.75">
      <c r="E97" s="39"/>
      <c r="F97" s="39"/>
      <c r="G97" s="39"/>
      <c r="H97" s="39"/>
      <c r="I97" s="39"/>
      <c r="J97" s="39"/>
      <c r="K97" s="39"/>
      <c r="L97" s="39"/>
      <c r="M97" s="73"/>
    </row>
    <row r="98" spans="5:13" ht="12.75">
      <c r="E98" s="39"/>
      <c r="F98" s="39"/>
      <c r="G98" s="39"/>
      <c r="H98" s="39"/>
      <c r="I98" s="39"/>
      <c r="J98" s="39"/>
      <c r="K98" s="39"/>
      <c r="L98" s="39"/>
      <c r="M98" s="73"/>
    </row>
    <row r="99" spans="5:13" ht="12.75">
      <c r="E99" s="6"/>
      <c r="F99" s="6"/>
      <c r="G99" s="6"/>
      <c r="H99" s="6"/>
      <c r="I99" s="6"/>
      <c r="J99" s="6"/>
      <c r="K99" s="6"/>
      <c r="L99" s="6"/>
      <c r="M99" s="74"/>
    </row>
    <row r="100" spans="5:13" ht="12.75">
      <c r="E100" s="6"/>
      <c r="F100" s="6"/>
      <c r="G100" s="6"/>
      <c r="H100" s="6"/>
      <c r="I100" s="6"/>
      <c r="J100" s="6"/>
      <c r="K100" s="6"/>
      <c r="L100" s="6"/>
      <c r="M100" s="74"/>
    </row>
    <row r="101" spans="5:13" ht="12.75">
      <c r="E101" s="6"/>
      <c r="F101" s="6"/>
      <c r="G101" s="6"/>
      <c r="H101" s="6"/>
      <c r="I101" s="6"/>
      <c r="J101" s="6"/>
      <c r="K101" s="6"/>
      <c r="L101" s="6"/>
      <c r="M101" s="74"/>
    </row>
    <row r="102" spans="5:13" ht="12.75">
      <c r="E102" s="6"/>
      <c r="F102" s="6"/>
      <c r="G102" s="6"/>
      <c r="H102" s="6"/>
      <c r="I102" s="6"/>
      <c r="J102" s="6"/>
      <c r="K102" s="6"/>
      <c r="L102" s="6"/>
      <c r="M102" s="74"/>
    </row>
    <row r="103" spans="5:13" ht="12.75">
      <c r="E103" s="6"/>
      <c r="F103" s="6"/>
      <c r="G103" s="6"/>
      <c r="H103" s="6"/>
      <c r="I103" s="6"/>
      <c r="J103" s="6"/>
      <c r="K103" s="6"/>
      <c r="L103" s="6"/>
      <c r="M103" s="74"/>
    </row>
    <row r="104" spans="5:13" ht="12.75">
      <c r="E104" s="6"/>
      <c r="F104" s="6"/>
      <c r="G104" s="6"/>
      <c r="H104" s="6"/>
      <c r="I104" s="6"/>
      <c r="J104" s="6"/>
      <c r="K104" s="6"/>
      <c r="L104" s="6"/>
      <c r="M104" s="74"/>
    </row>
    <row r="105" spans="5:13" ht="12.75">
      <c r="E105" s="6"/>
      <c r="F105" s="6"/>
      <c r="G105" s="6"/>
      <c r="H105" s="6"/>
      <c r="I105" s="6"/>
      <c r="J105" s="6"/>
      <c r="K105" s="6"/>
      <c r="L105" s="6"/>
      <c r="M105" s="74"/>
    </row>
    <row r="106" spans="5:13" ht="12.75">
      <c r="E106" s="6"/>
      <c r="F106" s="6"/>
      <c r="G106" s="6"/>
      <c r="H106" s="6"/>
      <c r="I106" s="6"/>
      <c r="J106" s="6"/>
      <c r="K106" s="6"/>
      <c r="L106" s="6"/>
      <c r="M106" s="74"/>
    </row>
    <row r="107" spans="5:13" ht="12.75">
      <c r="E107" s="6"/>
      <c r="F107" s="6"/>
      <c r="G107" s="6"/>
      <c r="H107" s="6"/>
      <c r="I107" s="6"/>
      <c r="J107" s="6"/>
      <c r="K107" s="6"/>
      <c r="L107" s="6"/>
      <c r="M107" s="74"/>
    </row>
    <row r="108" spans="5:13" ht="12.75">
      <c r="E108" s="6"/>
      <c r="F108" s="6"/>
      <c r="G108" s="6"/>
      <c r="H108" s="6"/>
      <c r="I108" s="6"/>
      <c r="J108" s="6"/>
      <c r="K108" s="6"/>
      <c r="L108" s="6"/>
      <c r="M108" s="74"/>
    </row>
    <row r="109" spans="5:13" ht="12.75">
      <c r="E109" s="6"/>
      <c r="F109" s="6"/>
      <c r="G109" s="6"/>
      <c r="H109" s="6"/>
      <c r="I109" s="6"/>
      <c r="J109" s="6"/>
      <c r="K109" s="6"/>
      <c r="L109" s="6"/>
      <c r="M109" s="74"/>
    </row>
    <row r="110" spans="5:13" ht="12.75">
      <c r="E110" s="6"/>
      <c r="F110" s="6"/>
      <c r="G110" s="6"/>
      <c r="H110" s="6"/>
      <c r="I110" s="6"/>
      <c r="J110" s="6"/>
      <c r="K110" s="6"/>
      <c r="L110" s="6"/>
      <c r="M110" s="74"/>
    </row>
    <row r="111" spans="5:13" ht="12.75">
      <c r="E111" s="6"/>
      <c r="F111" s="6"/>
      <c r="G111" s="6"/>
      <c r="H111" s="6"/>
      <c r="I111" s="6"/>
      <c r="J111" s="6"/>
      <c r="K111" s="6"/>
      <c r="L111" s="6"/>
      <c r="M111" s="74"/>
    </row>
    <row r="112" spans="5:13" ht="12.75">
      <c r="E112" s="6"/>
      <c r="F112" s="6"/>
      <c r="G112" s="6"/>
      <c r="H112" s="6"/>
      <c r="I112" s="6"/>
      <c r="J112" s="6"/>
      <c r="K112" s="6"/>
      <c r="L112" s="6"/>
      <c r="M112" s="74"/>
    </row>
    <row r="113" spans="5:13" ht="12.75">
      <c r="E113" s="6"/>
      <c r="F113" s="6"/>
      <c r="G113" s="6"/>
      <c r="H113" s="6"/>
      <c r="I113" s="6"/>
      <c r="J113" s="6"/>
      <c r="K113" s="6"/>
      <c r="L113" s="6"/>
      <c r="M113" s="74"/>
    </row>
    <row r="114" spans="5:13" ht="12.75">
      <c r="E114" s="6"/>
      <c r="F114" s="6"/>
      <c r="G114" s="6"/>
      <c r="H114" s="6"/>
      <c r="I114" s="6"/>
      <c r="J114" s="6"/>
      <c r="K114" s="6"/>
      <c r="L114" s="6"/>
      <c r="M114" s="74"/>
    </row>
    <row r="115" spans="5:13" ht="12.75">
      <c r="E115" s="6"/>
      <c r="F115" s="6"/>
      <c r="G115" s="6"/>
      <c r="H115" s="6"/>
      <c r="I115" s="6"/>
      <c r="J115" s="6"/>
      <c r="K115" s="6"/>
      <c r="L115" s="6"/>
      <c r="M115" s="74"/>
    </row>
    <row r="116" spans="5:13" ht="12.75">
      <c r="E116" s="6"/>
      <c r="F116" s="6"/>
      <c r="G116" s="6"/>
      <c r="H116" s="6"/>
      <c r="I116" s="6"/>
      <c r="J116" s="6"/>
      <c r="K116" s="6"/>
      <c r="L116" s="6"/>
      <c r="M116" s="74"/>
    </row>
    <row r="117" spans="5:13" ht="12.75">
      <c r="E117" s="6"/>
      <c r="F117" s="6"/>
      <c r="G117" s="6"/>
      <c r="H117" s="6"/>
      <c r="I117" s="6"/>
      <c r="J117" s="6"/>
      <c r="K117" s="6"/>
      <c r="L117" s="6"/>
      <c r="M117" s="74"/>
    </row>
    <row r="118" spans="5:13" ht="12.75">
      <c r="E118" s="6"/>
      <c r="F118" s="6"/>
      <c r="G118" s="6"/>
      <c r="H118" s="6"/>
      <c r="I118" s="6"/>
      <c r="J118" s="6"/>
      <c r="K118" s="6"/>
      <c r="L118" s="6"/>
      <c r="M118" s="74"/>
    </row>
    <row r="119" spans="5:13" ht="12.75">
      <c r="E119" s="6"/>
      <c r="F119" s="6"/>
      <c r="G119" s="6"/>
      <c r="H119" s="6"/>
      <c r="I119" s="6"/>
      <c r="J119" s="6"/>
      <c r="K119" s="6"/>
      <c r="L119" s="6"/>
      <c r="M119" s="74"/>
    </row>
    <row r="120" spans="5:13" ht="12.75">
      <c r="E120" s="6"/>
      <c r="F120" s="6"/>
      <c r="G120" s="6"/>
      <c r="H120" s="6"/>
      <c r="I120" s="6"/>
      <c r="J120" s="6"/>
      <c r="K120" s="6"/>
      <c r="L120" s="6"/>
      <c r="M120" s="74"/>
    </row>
    <row r="121" spans="5:13" ht="12.75">
      <c r="E121" s="6"/>
      <c r="F121" s="6"/>
      <c r="G121" s="6"/>
      <c r="H121" s="6"/>
      <c r="I121" s="6"/>
      <c r="J121" s="6"/>
      <c r="K121" s="6"/>
      <c r="L121" s="6"/>
      <c r="M121" s="74"/>
    </row>
    <row r="122" spans="5:13" ht="12.75">
      <c r="E122" s="6"/>
      <c r="F122" s="6"/>
      <c r="G122" s="6"/>
      <c r="H122" s="6"/>
      <c r="I122" s="6"/>
      <c r="J122" s="6"/>
      <c r="K122" s="6"/>
      <c r="L122" s="6"/>
      <c r="M122" s="74"/>
    </row>
    <row r="123" spans="5:13" ht="12.75">
      <c r="E123" s="6"/>
      <c r="F123" s="6"/>
      <c r="G123" s="6"/>
      <c r="H123" s="6"/>
      <c r="I123" s="6"/>
      <c r="J123" s="6"/>
      <c r="K123" s="6"/>
      <c r="L123" s="6"/>
      <c r="M123" s="74"/>
    </row>
    <row r="124" spans="5:13" ht="12.75">
      <c r="E124" s="6"/>
      <c r="F124" s="6"/>
      <c r="G124" s="6"/>
      <c r="H124" s="6"/>
      <c r="I124" s="6"/>
      <c r="J124" s="6"/>
      <c r="K124" s="6"/>
      <c r="L124" s="6"/>
      <c r="M124" s="74"/>
    </row>
    <row r="137" spans="5:6" ht="12.75">
      <c r="E137" s="50" t="s">
        <v>113</v>
      </c>
      <c r="F137" s="51" t="s">
        <v>117</v>
      </c>
    </row>
    <row r="138" spans="5:6" ht="12.75">
      <c r="E138" s="52"/>
      <c r="F138" s="53"/>
    </row>
    <row r="139" spans="5:6" ht="12.75">
      <c r="E139" s="54">
        <v>68</v>
      </c>
      <c r="F139" s="57">
        <f>E139*6000/100</f>
        <v>4080</v>
      </c>
    </row>
    <row r="140" spans="5:6" ht="12.75">
      <c r="E140" s="54">
        <v>76.7362</v>
      </c>
      <c r="F140" s="57">
        <f>E140*6000/100</f>
        <v>4604.172</v>
      </c>
    </row>
    <row r="141" spans="5:6" ht="12.75">
      <c r="E141" s="54">
        <v>54</v>
      </c>
      <c r="F141" s="57">
        <f>E141*6000/100</f>
        <v>3240</v>
      </c>
    </row>
    <row r="142" spans="5:6" ht="12.75">
      <c r="E142" s="54">
        <v>35</v>
      </c>
      <c r="F142" s="57">
        <f>E142*6000/100</f>
        <v>2100</v>
      </c>
    </row>
    <row r="143" spans="5:6" ht="12.75">
      <c r="E143" s="54">
        <v>16</v>
      </c>
      <c r="F143" s="57">
        <f>E143*6000/100</f>
        <v>960</v>
      </c>
    </row>
    <row r="144" spans="5:6" ht="12.75">
      <c r="E144" s="15"/>
      <c r="F144" s="16"/>
    </row>
  </sheetData>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AD156"/>
  <sheetViews>
    <sheetView workbookViewId="0" topLeftCell="C1">
      <selection activeCell="G1" sqref="G1:N16384"/>
    </sheetView>
  </sheetViews>
  <sheetFormatPr defaultColWidth="11.421875" defaultRowHeight="12.75"/>
  <cols>
    <col min="1" max="1" width="11.8515625" style="0" customWidth="1"/>
    <col min="2" max="2" width="17.421875" style="0" customWidth="1"/>
    <col min="3" max="3" width="13.00390625" style="0" customWidth="1"/>
    <col min="4" max="4" width="8.7109375" style="0" customWidth="1"/>
    <col min="5" max="5" width="8.421875" style="0" customWidth="1"/>
    <col min="6" max="6" width="10.7109375" style="0" customWidth="1"/>
    <col min="7" max="7" width="13.28125" style="0" customWidth="1"/>
    <col min="8" max="8" width="6.57421875" style="0" customWidth="1"/>
    <col min="9" max="9" width="2.57421875" style="0" customWidth="1"/>
    <col min="10" max="10" width="6.140625" style="0" customWidth="1"/>
    <col min="11" max="11" width="12.140625" style="0" customWidth="1"/>
    <col min="12" max="12" width="14.00390625" style="0" customWidth="1"/>
    <col min="13" max="13" width="4.421875" style="0" customWidth="1"/>
    <col min="14" max="14" width="13.421875" style="66" customWidth="1"/>
    <col min="15" max="15" width="5.8515625" style="0" customWidth="1"/>
    <col min="16" max="16" width="33.28125" style="0" customWidth="1"/>
    <col min="28" max="28" width="11.421875" style="58" customWidth="1"/>
    <col min="29" max="29" width="11.421875" style="61" customWidth="1"/>
  </cols>
  <sheetData>
    <row r="1" ht="19.5">
      <c r="A1" s="42" t="s">
        <v>0</v>
      </c>
    </row>
    <row r="2" ht="30.75">
      <c r="A2" s="43" t="s">
        <v>1</v>
      </c>
    </row>
    <row r="3" ht="7.5" customHeight="1"/>
    <row r="4" spans="1:15" ht="15.75">
      <c r="A4" s="41" t="s">
        <v>2</v>
      </c>
      <c r="E4" t="s">
        <v>3</v>
      </c>
      <c r="G4" s="1"/>
      <c r="I4" s="2"/>
      <c r="L4" s="1"/>
      <c r="N4" s="67"/>
      <c r="O4" s="2"/>
    </row>
    <row r="5" ht="7.5" customHeight="1"/>
    <row r="6" spans="1:29" s="2" customFormat="1" ht="12.75">
      <c r="A6" s="45" t="s">
        <v>4</v>
      </c>
      <c r="B6"/>
      <c r="E6" s="44"/>
      <c r="F6" s="20" t="s">
        <v>5</v>
      </c>
      <c r="G6" s="21" t="s">
        <v>6</v>
      </c>
      <c r="H6" s="22"/>
      <c r="I6" s="22"/>
      <c r="J6" s="22"/>
      <c r="K6" s="22"/>
      <c r="L6" s="23" t="s">
        <v>7</v>
      </c>
      <c r="M6" s="20" t="s">
        <v>8</v>
      </c>
      <c r="N6" s="68"/>
      <c r="O6" s="20" t="s">
        <v>9</v>
      </c>
      <c r="AB6" s="58"/>
      <c r="AC6" s="61"/>
    </row>
    <row r="7" ht="13.5" thickBot="1">
      <c r="N7" s="69" t="s">
        <v>10</v>
      </c>
    </row>
    <row r="8" spans="1:16" ht="14.25" thickBot="1" thickTop="1">
      <c r="A8" s="3" t="s">
        <v>11</v>
      </c>
      <c r="B8" s="4"/>
      <c r="C8" s="4"/>
      <c r="D8" s="3" t="s">
        <v>12</v>
      </c>
      <c r="E8" s="5" t="s">
        <v>12</v>
      </c>
      <c r="F8" s="6"/>
      <c r="G8" s="24" t="s">
        <v>13</v>
      </c>
      <c r="H8" s="25"/>
      <c r="I8" s="25"/>
      <c r="J8" s="25"/>
      <c r="K8" s="26"/>
      <c r="L8" s="7"/>
      <c r="M8" s="6"/>
      <c r="N8" s="69" t="s">
        <v>14</v>
      </c>
      <c r="O8" s="4"/>
      <c r="P8" s="6"/>
    </row>
    <row r="9" spans="1:16" ht="14.25" thickBot="1" thickTop="1">
      <c r="A9" s="8" t="s">
        <v>15</v>
      </c>
      <c r="B9" s="9" t="s">
        <v>16</v>
      </c>
      <c r="C9" s="10" t="s">
        <v>17</v>
      </c>
      <c r="D9" s="11" t="s">
        <v>18</v>
      </c>
      <c r="E9" s="11" t="s">
        <v>19</v>
      </c>
      <c r="F9" s="9" t="s">
        <v>20</v>
      </c>
      <c r="G9" s="27" t="s">
        <v>21</v>
      </c>
      <c r="H9" s="28" t="s">
        <v>22</v>
      </c>
      <c r="I9" s="28" t="s">
        <v>23</v>
      </c>
      <c r="J9" s="28" t="s">
        <v>22</v>
      </c>
      <c r="K9" s="29" t="s">
        <v>24</v>
      </c>
      <c r="L9" s="36" t="s">
        <v>25</v>
      </c>
      <c r="M9" s="10" t="s">
        <v>26</v>
      </c>
      <c r="N9" s="70"/>
      <c r="O9" s="10" t="s">
        <v>27</v>
      </c>
      <c r="P9" s="10" t="s">
        <v>28</v>
      </c>
    </row>
    <row r="10" spans="1:29" ht="13.5" thickTop="1">
      <c r="A10" s="12"/>
      <c r="B10" s="13"/>
      <c r="C10" s="13"/>
      <c r="D10" s="13"/>
      <c r="E10" s="13"/>
      <c r="F10" s="13"/>
      <c r="G10" s="30"/>
      <c r="H10" s="31"/>
      <c r="I10" s="11" t="s">
        <v>23</v>
      </c>
      <c r="J10" s="31"/>
      <c r="K10" s="32"/>
      <c r="L10" s="37"/>
      <c r="M10" s="13"/>
      <c r="N10" s="71"/>
      <c r="O10" s="14"/>
      <c r="P10" s="13"/>
      <c r="AB10" s="60"/>
      <c r="AC10" s="63"/>
    </row>
    <row r="11" spans="1:16" ht="12.75">
      <c r="A11" s="15" t="s">
        <v>29</v>
      </c>
      <c r="B11" s="16" t="s">
        <v>30</v>
      </c>
      <c r="C11" s="18">
        <v>36497</v>
      </c>
      <c r="D11" s="16" t="s">
        <v>31</v>
      </c>
      <c r="E11" s="16" t="s">
        <v>32</v>
      </c>
      <c r="F11" s="16" t="s">
        <v>33</v>
      </c>
      <c r="G11" s="33">
        <v>3.4</v>
      </c>
      <c r="H11" s="16">
        <v>5</v>
      </c>
      <c r="I11" s="11" t="s">
        <v>23</v>
      </c>
      <c r="J11" s="16">
        <v>1.5</v>
      </c>
      <c r="K11" s="47">
        <v>4.5</v>
      </c>
      <c r="L11" s="64">
        <f>SUM(G11)+H11/(H11+J11)*(K11-G11)</f>
        <v>4.246153846153846</v>
      </c>
      <c r="M11" s="16">
        <v>2</v>
      </c>
      <c r="N11" s="72"/>
      <c r="O11" s="17" t="s">
        <v>34</v>
      </c>
      <c r="P11" s="16" t="s">
        <v>35</v>
      </c>
    </row>
    <row r="12" spans="1:29" ht="12.75">
      <c r="A12" s="15" t="s">
        <v>29</v>
      </c>
      <c r="B12" s="16" t="s">
        <v>30</v>
      </c>
      <c r="C12" s="18">
        <v>36497</v>
      </c>
      <c r="D12" s="16" t="s">
        <v>31</v>
      </c>
      <c r="E12" s="16" t="s">
        <v>32</v>
      </c>
      <c r="F12" s="16" t="s">
        <v>33</v>
      </c>
      <c r="G12" s="33">
        <v>3.7</v>
      </c>
      <c r="H12" s="16">
        <v>3</v>
      </c>
      <c r="I12" s="11" t="s">
        <v>23</v>
      </c>
      <c r="J12" s="16">
        <v>1.5</v>
      </c>
      <c r="K12" s="47">
        <v>4.5</v>
      </c>
      <c r="L12" s="64">
        <f aca="true" t="shared" si="0" ref="L12:L40">SUM(G12)+H12/(H12+J12)*(K12-G12)</f>
        <v>4.233333333333333</v>
      </c>
      <c r="M12" s="16">
        <v>1.5</v>
      </c>
      <c r="N12" s="72"/>
      <c r="O12" s="17" t="s">
        <v>34</v>
      </c>
      <c r="P12" s="16"/>
      <c r="AB12" s="60"/>
      <c r="AC12" s="63"/>
    </row>
    <row r="13" spans="1:16" ht="12.75">
      <c r="A13" s="15" t="s">
        <v>29</v>
      </c>
      <c r="B13" s="16" t="s">
        <v>30</v>
      </c>
      <c r="C13" s="18">
        <v>36497</v>
      </c>
      <c r="D13" s="16" t="s">
        <v>31</v>
      </c>
      <c r="E13" s="16" t="s">
        <v>32</v>
      </c>
      <c r="F13" s="16" t="s">
        <v>33</v>
      </c>
      <c r="G13" s="33">
        <v>3.7</v>
      </c>
      <c r="H13" s="16">
        <v>3</v>
      </c>
      <c r="I13" s="11" t="s">
        <v>23</v>
      </c>
      <c r="J13" s="16">
        <v>1.75</v>
      </c>
      <c r="K13" s="47">
        <v>4.5</v>
      </c>
      <c r="L13" s="64">
        <f t="shared" si="0"/>
        <v>4.205263157894737</v>
      </c>
      <c r="M13" s="16">
        <v>1.5</v>
      </c>
      <c r="N13" s="72"/>
      <c r="O13" s="17" t="s">
        <v>34</v>
      </c>
      <c r="P13" s="16"/>
    </row>
    <row r="14" spans="1:29" ht="12.75">
      <c r="A14" s="15" t="s">
        <v>29</v>
      </c>
      <c r="B14" s="16" t="s">
        <v>30</v>
      </c>
      <c r="C14" s="18">
        <v>36497</v>
      </c>
      <c r="D14" s="16" t="s">
        <v>31</v>
      </c>
      <c r="E14" s="16" t="s">
        <v>32</v>
      </c>
      <c r="F14" s="16" t="s">
        <v>33</v>
      </c>
      <c r="G14" s="33">
        <v>3.7</v>
      </c>
      <c r="H14" s="16">
        <v>2</v>
      </c>
      <c r="I14" s="11" t="s">
        <v>23</v>
      </c>
      <c r="J14" s="16">
        <v>2</v>
      </c>
      <c r="K14" s="47">
        <v>4.5</v>
      </c>
      <c r="L14" s="64">
        <f t="shared" si="0"/>
        <v>4.1</v>
      </c>
      <c r="M14" s="16">
        <v>1.5</v>
      </c>
      <c r="N14" s="72"/>
      <c r="O14" s="17" t="s">
        <v>34</v>
      </c>
      <c r="P14" s="16"/>
      <c r="AB14" s="60"/>
      <c r="AC14" s="63"/>
    </row>
    <row r="15" spans="1:29" ht="12.75">
      <c r="A15" s="15" t="s">
        <v>29</v>
      </c>
      <c r="B15" s="16" t="s">
        <v>30</v>
      </c>
      <c r="C15" s="18">
        <v>36497</v>
      </c>
      <c r="D15" s="16" t="s">
        <v>31</v>
      </c>
      <c r="E15" s="16" t="s">
        <v>32</v>
      </c>
      <c r="F15" s="16" t="s">
        <v>33</v>
      </c>
      <c r="G15" s="33">
        <v>3.7</v>
      </c>
      <c r="H15" s="16">
        <v>3</v>
      </c>
      <c r="I15" s="11" t="s">
        <v>23</v>
      </c>
      <c r="J15" s="16">
        <v>4</v>
      </c>
      <c r="K15" s="47">
        <v>4.4</v>
      </c>
      <c r="L15" s="64">
        <f t="shared" si="0"/>
        <v>4</v>
      </c>
      <c r="M15" s="16">
        <v>1.5</v>
      </c>
      <c r="N15" s="75">
        <v>4.1</v>
      </c>
      <c r="O15" s="17" t="s">
        <v>34</v>
      </c>
      <c r="P15" s="16"/>
      <c r="AB15" s="60"/>
      <c r="AC15" s="63"/>
    </row>
    <row r="16" spans="1:29" ht="12.75">
      <c r="A16" s="15" t="s">
        <v>29</v>
      </c>
      <c r="B16" s="16" t="s">
        <v>30</v>
      </c>
      <c r="C16" s="18">
        <v>36497</v>
      </c>
      <c r="D16" s="16" t="s">
        <v>31</v>
      </c>
      <c r="E16" s="16" t="s">
        <v>32</v>
      </c>
      <c r="F16" s="16" t="s">
        <v>33</v>
      </c>
      <c r="G16" s="33">
        <v>3.4</v>
      </c>
      <c r="H16" s="16">
        <v>5</v>
      </c>
      <c r="I16" s="11" t="s">
        <v>23</v>
      </c>
      <c r="J16" s="16">
        <v>4</v>
      </c>
      <c r="K16" s="47">
        <v>4.4</v>
      </c>
      <c r="L16" s="64">
        <f t="shared" si="0"/>
        <v>3.9555555555555557</v>
      </c>
      <c r="M16" s="16">
        <v>2.5</v>
      </c>
      <c r="N16" s="38">
        <f>SUM(L11:L16)/6</f>
        <v>4.123384315489578</v>
      </c>
      <c r="O16" s="17" t="s">
        <v>34</v>
      </c>
      <c r="P16" s="16"/>
      <c r="AB16" s="60"/>
      <c r="AC16" s="63"/>
    </row>
    <row r="17" spans="1:29" ht="12.75">
      <c r="A17" s="15"/>
      <c r="B17" s="16"/>
      <c r="C17" s="18"/>
      <c r="D17" s="16"/>
      <c r="E17" s="16"/>
      <c r="F17" s="16"/>
      <c r="G17" s="33"/>
      <c r="H17" s="16"/>
      <c r="I17" s="11" t="s">
        <v>23</v>
      </c>
      <c r="J17" s="16"/>
      <c r="K17" s="47"/>
      <c r="L17" s="64" t="e">
        <f t="shared" si="0"/>
        <v>#DIV/0!</v>
      </c>
      <c r="M17" s="16"/>
      <c r="N17" s="72"/>
      <c r="O17" s="19"/>
      <c r="P17" s="16"/>
      <c r="AB17" s="60"/>
      <c r="AC17" s="63"/>
    </row>
    <row r="18" spans="1:16" ht="12.75">
      <c r="A18" s="15" t="s">
        <v>29</v>
      </c>
      <c r="B18" s="16" t="s">
        <v>36</v>
      </c>
      <c r="C18" s="18">
        <v>36499</v>
      </c>
      <c r="D18" s="16" t="s">
        <v>37</v>
      </c>
      <c r="E18" s="16" t="s">
        <v>38</v>
      </c>
      <c r="F18" s="16" t="s">
        <v>33</v>
      </c>
      <c r="G18" s="33">
        <v>4.5</v>
      </c>
      <c r="H18" s="16">
        <v>1.5</v>
      </c>
      <c r="I18" s="11" t="s">
        <v>23</v>
      </c>
      <c r="J18" s="16">
        <v>3</v>
      </c>
      <c r="K18" s="47">
        <v>5.2</v>
      </c>
      <c r="L18" s="64">
        <f t="shared" si="0"/>
        <v>4.733333333333333</v>
      </c>
      <c r="M18" s="16">
        <v>3</v>
      </c>
      <c r="N18" s="79">
        <v>4.75</v>
      </c>
      <c r="O18" s="17" t="s">
        <v>34</v>
      </c>
      <c r="P18" s="16" t="s">
        <v>39</v>
      </c>
    </row>
    <row r="19" spans="1:16" ht="12.75">
      <c r="A19" s="15" t="s">
        <v>29</v>
      </c>
      <c r="B19" s="16" t="s">
        <v>36</v>
      </c>
      <c r="C19" s="18">
        <v>36499</v>
      </c>
      <c r="D19" s="16" t="s">
        <v>37</v>
      </c>
      <c r="E19" s="16" t="s">
        <v>38</v>
      </c>
      <c r="F19" s="16" t="s">
        <v>33</v>
      </c>
      <c r="G19" s="33">
        <v>4.4</v>
      </c>
      <c r="H19" s="16">
        <v>2</v>
      </c>
      <c r="I19" s="11" t="s">
        <v>23</v>
      </c>
      <c r="J19" s="16">
        <v>3</v>
      </c>
      <c r="K19" s="47">
        <v>5.2</v>
      </c>
      <c r="L19" s="64">
        <f t="shared" si="0"/>
        <v>4.720000000000001</v>
      </c>
      <c r="M19" s="16">
        <v>3</v>
      </c>
      <c r="N19" s="38">
        <f>SUM(L18:L19)/2</f>
        <v>4.726666666666667</v>
      </c>
      <c r="O19" s="17" t="s">
        <v>34</v>
      </c>
      <c r="P19" s="16" t="s">
        <v>40</v>
      </c>
    </row>
    <row r="20" spans="1:16" ht="12.75">
      <c r="A20" s="15"/>
      <c r="B20" s="16"/>
      <c r="C20" s="18"/>
      <c r="D20" s="16"/>
      <c r="E20" s="16"/>
      <c r="F20" s="16"/>
      <c r="G20" s="33"/>
      <c r="H20" s="16"/>
      <c r="I20" s="11" t="s">
        <v>23</v>
      </c>
      <c r="J20" s="16"/>
      <c r="K20" s="47"/>
      <c r="L20" s="64" t="e">
        <f t="shared" si="0"/>
        <v>#DIV/0!</v>
      </c>
      <c r="M20" s="16"/>
      <c r="N20" s="72"/>
      <c r="O20" s="19"/>
      <c r="P20" s="16"/>
    </row>
    <row r="21" spans="1:16" ht="12.75">
      <c r="A21" s="15" t="s">
        <v>29</v>
      </c>
      <c r="B21" s="16" t="s">
        <v>36</v>
      </c>
      <c r="C21" s="18">
        <v>36500</v>
      </c>
      <c r="D21" s="16" t="s">
        <v>41</v>
      </c>
      <c r="E21" s="16" t="s">
        <v>42</v>
      </c>
      <c r="F21" s="16" t="s">
        <v>33</v>
      </c>
      <c r="G21" s="33">
        <v>5.1</v>
      </c>
      <c r="H21" s="16">
        <v>1.5</v>
      </c>
      <c r="I21" s="11" t="s">
        <v>23</v>
      </c>
      <c r="J21" s="16">
        <v>5</v>
      </c>
      <c r="K21" s="47">
        <v>5.9</v>
      </c>
      <c r="L21" s="64">
        <f t="shared" si="0"/>
        <v>5.2846153846153845</v>
      </c>
      <c r="M21" s="16">
        <v>2</v>
      </c>
      <c r="N21" s="75">
        <v>5.3</v>
      </c>
      <c r="O21" s="17" t="s">
        <v>43</v>
      </c>
      <c r="P21" s="16" t="s">
        <v>44</v>
      </c>
    </row>
    <row r="22" spans="1:16" ht="12.75">
      <c r="A22" s="15" t="s">
        <v>29</v>
      </c>
      <c r="B22" s="16" t="s">
        <v>36</v>
      </c>
      <c r="C22" s="18">
        <v>36500</v>
      </c>
      <c r="D22" s="16" t="s">
        <v>41</v>
      </c>
      <c r="E22" s="16" t="s">
        <v>42</v>
      </c>
      <c r="F22" s="16" t="s">
        <v>33</v>
      </c>
      <c r="G22" s="33">
        <v>5.1</v>
      </c>
      <c r="H22" s="16">
        <v>2</v>
      </c>
      <c r="I22" s="11" t="s">
        <v>23</v>
      </c>
      <c r="J22" s="16">
        <v>5</v>
      </c>
      <c r="K22" s="47">
        <v>5.9</v>
      </c>
      <c r="L22" s="64">
        <f t="shared" si="0"/>
        <v>5.328571428571428</v>
      </c>
      <c r="M22" s="16">
        <v>2</v>
      </c>
      <c r="N22" s="38">
        <f>SUM(L21:L22)/2</f>
        <v>5.306593406593406</v>
      </c>
      <c r="O22" s="17" t="s">
        <v>43</v>
      </c>
      <c r="P22" s="16"/>
    </row>
    <row r="23" spans="1:16" ht="12.75">
      <c r="A23" s="15"/>
      <c r="B23" s="16"/>
      <c r="C23" s="18"/>
      <c r="D23" s="16"/>
      <c r="E23" s="16"/>
      <c r="F23" s="16"/>
      <c r="G23" s="33"/>
      <c r="H23" s="16"/>
      <c r="I23" s="11"/>
      <c r="J23" s="16"/>
      <c r="K23" s="47"/>
      <c r="L23" s="64" t="e">
        <f t="shared" si="0"/>
        <v>#DIV/0!</v>
      </c>
      <c r="M23" s="16"/>
      <c r="N23" s="38"/>
      <c r="O23" s="17"/>
      <c r="P23" s="16"/>
    </row>
    <row r="24" spans="1:16" ht="12.75">
      <c r="A24" s="15" t="s">
        <v>29</v>
      </c>
      <c r="B24" s="16" t="s">
        <v>36</v>
      </c>
      <c r="C24" s="18">
        <v>36501</v>
      </c>
      <c r="D24" s="16" t="s">
        <v>45</v>
      </c>
      <c r="E24" s="16" t="s">
        <v>46</v>
      </c>
      <c r="F24" s="16" t="s">
        <v>33</v>
      </c>
      <c r="G24" s="33">
        <v>5.2</v>
      </c>
      <c r="H24" s="16">
        <v>3</v>
      </c>
      <c r="I24" s="11" t="s">
        <v>23</v>
      </c>
      <c r="J24" s="16">
        <v>1.5</v>
      </c>
      <c r="K24" s="47">
        <v>5.6</v>
      </c>
      <c r="L24" s="64">
        <f aca="true" t="shared" si="1" ref="L24:L29">SUM(G24)+H24/(H24+J24)*(K24-G24)</f>
        <v>5.466666666666667</v>
      </c>
      <c r="M24" s="16">
        <v>2</v>
      </c>
      <c r="N24" s="72"/>
      <c r="O24" s="17" t="s">
        <v>47</v>
      </c>
      <c r="P24" s="16" t="s">
        <v>48</v>
      </c>
    </row>
    <row r="25" spans="1:16" ht="12.75">
      <c r="A25" s="15" t="s">
        <v>29</v>
      </c>
      <c r="B25" s="16" t="s">
        <v>36</v>
      </c>
      <c r="C25" s="18">
        <v>36501</v>
      </c>
      <c r="D25" s="16" t="s">
        <v>45</v>
      </c>
      <c r="E25" s="16" t="s">
        <v>46</v>
      </c>
      <c r="F25" s="16" t="s">
        <v>33</v>
      </c>
      <c r="G25" s="33">
        <v>5.2</v>
      </c>
      <c r="H25" s="16">
        <v>3</v>
      </c>
      <c r="I25" s="11" t="s">
        <v>23</v>
      </c>
      <c r="J25" s="16">
        <v>1</v>
      </c>
      <c r="K25" s="47">
        <v>5.6</v>
      </c>
      <c r="L25" s="64">
        <f t="shared" si="1"/>
        <v>5.5</v>
      </c>
      <c r="M25" s="16">
        <v>2</v>
      </c>
      <c r="N25" s="72"/>
      <c r="O25" s="17" t="s">
        <v>47</v>
      </c>
      <c r="P25" s="16"/>
    </row>
    <row r="26" spans="1:16" ht="12.75">
      <c r="A26" s="15" t="s">
        <v>29</v>
      </c>
      <c r="B26" s="16" t="s">
        <v>36</v>
      </c>
      <c r="C26" s="18">
        <v>36501</v>
      </c>
      <c r="D26" s="16" t="s">
        <v>45</v>
      </c>
      <c r="E26" s="16" t="s">
        <v>46</v>
      </c>
      <c r="F26" s="16" t="s">
        <v>33</v>
      </c>
      <c r="G26" s="33">
        <v>5.2</v>
      </c>
      <c r="H26" s="16">
        <v>3</v>
      </c>
      <c r="I26" s="11" t="s">
        <v>23</v>
      </c>
      <c r="J26" s="16">
        <v>4</v>
      </c>
      <c r="K26" s="47">
        <v>5.9</v>
      </c>
      <c r="L26" s="64">
        <f t="shared" si="1"/>
        <v>5.5</v>
      </c>
      <c r="M26" s="16">
        <v>1.5</v>
      </c>
      <c r="N26" s="72"/>
      <c r="O26" s="17" t="s">
        <v>47</v>
      </c>
      <c r="P26" s="16"/>
    </row>
    <row r="27" spans="1:16" ht="12.75">
      <c r="A27" s="15" t="s">
        <v>29</v>
      </c>
      <c r="B27" s="16" t="s">
        <v>36</v>
      </c>
      <c r="C27" s="18">
        <v>36501</v>
      </c>
      <c r="D27" s="16" t="s">
        <v>45</v>
      </c>
      <c r="E27" s="16" t="s">
        <v>46</v>
      </c>
      <c r="F27" s="16" t="s">
        <v>33</v>
      </c>
      <c r="G27" s="33">
        <v>5.1</v>
      </c>
      <c r="H27" s="16">
        <v>3</v>
      </c>
      <c r="I27" s="11" t="s">
        <v>23</v>
      </c>
      <c r="J27" s="16">
        <v>4</v>
      </c>
      <c r="K27" s="47">
        <v>5.9</v>
      </c>
      <c r="L27" s="64">
        <f t="shared" si="1"/>
        <v>5.442857142857143</v>
      </c>
      <c r="M27" s="16">
        <v>1.5</v>
      </c>
      <c r="N27" s="72"/>
      <c r="O27" s="17" t="s">
        <v>47</v>
      </c>
      <c r="P27" s="16"/>
    </row>
    <row r="28" spans="1:16" ht="12.75">
      <c r="A28" s="15" t="s">
        <v>29</v>
      </c>
      <c r="B28" s="16" t="s">
        <v>36</v>
      </c>
      <c r="C28" s="18">
        <v>36501</v>
      </c>
      <c r="D28" s="16" t="s">
        <v>45</v>
      </c>
      <c r="E28" s="16" t="s">
        <v>46</v>
      </c>
      <c r="F28" s="16" t="s">
        <v>33</v>
      </c>
      <c r="G28" s="33">
        <v>5.1</v>
      </c>
      <c r="H28" s="16">
        <v>3</v>
      </c>
      <c r="I28" s="11" t="s">
        <v>23</v>
      </c>
      <c r="J28" s="16">
        <v>1.5</v>
      </c>
      <c r="K28" s="47">
        <v>5.6</v>
      </c>
      <c r="L28" s="64">
        <f t="shared" si="1"/>
        <v>5.433333333333333</v>
      </c>
      <c r="M28" s="16">
        <v>2</v>
      </c>
      <c r="N28" s="79">
        <v>5.45</v>
      </c>
      <c r="O28" s="17" t="s">
        <v>47</v>
      </c>
      <c r="P28" s="16"/>
    </row>
    <row r="29" spans="1:16" ht="12.75">
      <c r="A29" s="15" t="s">
        <v>29</v>
      </c>
      <c r="B29" s="16" t="s">
        <v>36</v>
      </c>
      <c r="C29" s="18">
        <v>36501</v>
      </c>
      <c r="D29" s="16" t="s">
        <v>45</v>
      </c>
      <c r="E29" s="16" t="s">
        <v>46</v>
      </c>
      <c r="F29" s="16" t="s">
        <v>33</v>
      </c>
      <c r="G29" s="33">
        <v>5.1</v>
      </c>
      <c r="H29" s="16">
        <v>3</v>
      </c>
      <c r="I29" s="11" t="s">
        <v>23</v>
      </c>
      <c r="J29" s="16">
        <v>1</v>
      </c>
      <c r="K29" s="47">
        <v>5.6</v>
      </c>
      <c r="L29" s="64">
        <f t="shared" si="1"/>
        <v>5.475</v>
      </c>
      <c r="M29" s="16">
        <v>2</v>
      </c>
      <c r="N29" s="38">
        <f>SUM(L24:L29)/6</f>
        <v>5.4696428571428575</v>
      </c>
      <c r="O29" s="17" t="s">
        <v>47</v>
      </c>
      <c r="P29" s="16"/>
    </row>
    <row r="30" spans="1:16" ht="12.75">
      <c r="A30" s="15"/>
      <c r="B30" s="16"/>
      <c r="C30" s="18"/>
      <c r="D30" s="16"/>
      <c r="E30" s="16"/>
      <c r="F30" s="16"/>
      <c r="G30" s="33"/>
      <c r="H30" s="16"/>
      <c r="I30" s="11"/>
      <c r="J30" s="16"/>
      <c r="K30" s="47"/>
      <c r="L30" s="64" t="e">
        <f t="shared" si="0"/>
        <v>#DIV/0!</v>
      </c>
      <c r="M30" s="16"/>
      <c r="N30" s="38"/>
      <c r="O30" s="17"/>
      <c r="P30" s="16"/>
    </row>
    <row r="31" spans="1:16" ht="12.75">
      <c r="A31" s="15" t="s">
        <v>29</v>
      </c>
      <c r="B31" s="16" t="s">
        <v>36</v>
      </c>
      <c r="C31" s="18">
        <v>36502</v>
      </c>
      <c r="D31" s="16" t="s">
        <v>49</v>
      </c>
      <c r="E31" s="16" t="s">
        <v>50</v>
      </c>
      <c r="F31" s="16" t="s">
        <v>33</v>
      </c>
      <c r="G31" s="33">
        <v>5.6</v>
      </c>
      <c r="H31" s="16">
        <v>2</v>
      </c>
      <c r="I31" s="11" t="s">
        <v>23</v>
      </c>
      <c r="J31" s="16">
        <v>3</v>
      </c>
      <c r="K31" s="47">
        <v>5.9</v>
      </c>
      <c r="L31" s="64">
        <f>SUM(G31)+H31/(H31+J31)*(K31-G31)</f>
        <v>5.72</v>
      </c>
      <c r="M31" s="16">
        <v>1.5</v>
      </c>
      <c r="N31" s="38"/>
      <c r="O31" s="17" t="s">
        <v>47</v>
      </c>
      <c r="P31" s="16" t="s">
        <v>51</v>
      </c>
    </row>
    <row r="32" spans="1:16" ht="12.75">
      <c r="A32" s="15" t="s">
        <v>29</v>
      </c>
      <c r="B32" s="16" t="s">
        <v>36</v>
      </c>
      <c r="C32" s="18">
        <v>36502</v>
      </c>
      <c r="D32" s="16" t="s">
        <v>49</v>
      </c>
      <c r="E32" s="16" t="s">
        <v>50</v>
      </c>
      <c r="F32" s="16" t="s">
        <v>33</v>
      </c>
      <c r="G32" s="33">
        <v>5.1</v>
      </c>
      <c r="H32" s="16">
        <v>4</v>
      </c>
      <c r="I32" s="11" t="s">
        <v>23</v>
      </c>
      <c r="J32" s="16">
        <v>2</v>
      </c>
      <c r="K32" s="47">
        <v>5.9</v>
      </c>
      <c r="L32" s="64">
        <f>SUM(G32)+H32/(H32+J32)*(K32-G32)</f>
        <v>5.633333333333334</v>
      </c>
      <c r="M32" s="16">
        <v>2</v>
      </c>
      <c r="N32" s="38"/>
      <c r="O32" s="17" t="s">
        <v>47</v>
      </c>
      <c r="P32" s="16"/>
    </row>
    <row r="33" spans="1:16" ht="12.75">
      <c r="A33" s="15" t="s">
        <v>29</v>
      </c>
      <c r="B33" s="16" t="s">
        <v>36</v>
      </c>
      <c r="C33" s="18">
        <v>36502</v>
      </c>
      <c r="D33" s="16" t="s">
        <v>49</v>
      </c>
      <c r="E33" s="16" t="s">
        <v>50</v>
      </c>
      <c r="F33" s="16" t="s">
        <v>33</v>
      </c>
      <c r="G33" s="33">
        <v>5.2</v>
      </c>
      <c r="H33" s="16">
        <v>4</v>
      </c>
      <c r="I33" s="11" t="s">
        <v>23</v>
      </c>
      <c r="J33" s="16">
        <v>2</v>
      </c>
      <c r="K33" s="47">
        <v>5.9</v>
      </c>
      <c r="L33" s="64">
        <f>SUM(G33)+H33/(H33+J33)*(K33-G33)</f>
        <v>5.666666666666667</v>
      </c>
      <c r="M33" s="16">
        <v>2</v>
      </c>
      <c r="N33" s="38"/>
      <c r="O33" s="17" t="s">
        <v>47</v>
      </c>
      <c r="P33" s="16"/>
    </row>
    <row r="34" spans="1:16" ht="12.75">
      <c r="A34" s="15" t="s">
        <v>29</v>
      </c>
      <c r="B34" s="16" t="s">
        <v>36</v>
      </c>
      <c r="C34" s="18">
        <v>36502</v>
      </c>
      <c r="D34" s="16" t="s">
        <v>49</v>
      </c>
      <c r="E34" s="16" t="s">
        <v>50</v>
      </c>
      <c r="F34" s="16" t="s">
        <v>33</v>
      </c>
      <c r="G34" s="33">
        <v>5.6</v>
      </c>
      <c r="H34" s="16">
        <v>2</v>
      </c>
      <c r="I34" s="11" t="s">
        <v>23</v>
      </c>
      <c r="J34" s="16">
        <v>2.5</v>
      </c>
      <c r="K34" s="47">
        <v>5.9</v>
      </c>
      <c r="L34" s="64">
        <f>SUM(G34)+H34/(H34+J34)*(K34-G34)</f>
        <v>5.733333333333333</v>
      </c>
      <c r="M34" s="16">
        <v>1.5</v>
      </c>
      <c r="N34" s="75">
        <v>5.7</v>
      </c>
      <c r="O34" s="17" t="s">
        <v>47</v>
      </c>
      <c r="P34" s="16"/>
    </row>
    <row r="35" spans="1:16" ht="12.75">
      <c r="A35" s="15" t="s">
        <v>29</v>
      </c>
      <c r="B35" s="16" t="s">
        <v>36</v>
      </c>
      <c r="C35" s="18">
        <v>36502</v>
      </c>
      <c r="D35" s="16" t="s">
        <v>49</v>
      </c>
      <c r="E35" s="16" t="s">
        <v>50</v>
      </c>
      <c r="F35" s="16" t="s">
        <v>33</v>
      </c>
      <c r="G35" s="33">
        <v>5.6</v>
      </c>
      <c r="H35" s="16">
        <v>2.5</v>
      </c>
      <c r="I35" s="11" t="s">
        <v>23</v>
      </c>
      <c r="J35" s="16">
        <v>3</v>
      </c>
      <c r="K35" s="47">
        <v>5.9</v>
      </c>
      <c r="L35" s="64">
        <f t="shared" si="0"/>
        <v>5.736363636363636</v>
      </c>
      <c r="M35" s="16">
        <v>1.5</v>
      </c>
      <c r="N35" s="38">
        <f>SUM(L31:L35)/5</f>
        <v>5.697939393939395</v>
      </c>
      <c r="O35" s="17" t="s">
        <v>47</v>
      </c>
      <c r="P35" s="16"/>
    </row>
    <row r="36" spans="1:16" ht="12.75">
      <c r="A36" s="15"/>
      <c r="B36" s="16"/>
      <c r="C36" s="18"/>
      <c r="D36" s="16"/>
      <c r="E36" s="16"/>
      <c r="F36" s="16"/>
      <c r="G36" s="33"/>
      <c r="H36" s="16"/>
      <c r="I36" s="11"/>
      <c r="J36" s="16"/>
      <c r="K36" s="47"/>
      <c r="L36" s="64" t="e">
        <f t="shared" si="0"/>
        <v>#DIV/0!</v>
      </c>
      <c r="M36" s="16"/>
      <c r="N36" s="38"/>
      <c r="O36" s="17"/>
      <c r="P36" s="16"/>
    </row>
    <row r="37" spans="1:29" ht="12.75">
      <c r="A37" s="15" t="s">
        <v>29</v>
      </c>
      <c r="B37" s="16" t="s">
        <v>52</v>
      </c>
      <c r="C37" s="18">
        <v>36504</v>
      </c>
      <c r="D37" s="16" t="s">
        <v>49</v>
      </c>
      <c r="E37" s="16" t="s">
        <v>50</v>
      </c>
      <c r="F37" s="16" t="s">
        <v>53</v>
      </c>
      <c r="G37" s="33">
        <v>5.6</v>
      </c>
      <c r="H37" s="16">
        <v>4</v>
      </c>
      <c r="I37" s="11" t="s">
        <v>23</v>
      </c>
      <c r="J37" s="16">
        <v>3</v>
      </c>
      <c r="K37" s="76">
        <v>6.4</v>
      </c>
      <c r="L37" s="64">
        <f t="shared" si="0"/>
        <v>6.057142857142857</v>
      </c>
      <c r="M37" s="16">
        <v>1.5</v>
      </c>
      <c r="N37" s="77"/>
      <c r="O37" s="17" t="s">
        <v>54</v>
      </c>
      <c r="P37" s="16"/>
      <c r="AB37"/>
      <c r="AC37"/>
    </row>
    <row r="38" spans="1:29" ht="12.75">
      <c r="A38" s="15" t="s">
        <v>29</v>
      </c>
      <c r="B38" s="16" t="s">
        <v>52</v>
      </c>
      <c r="C38" s="18">
        <v>36504</v>
      </c>
      <c r="D38" s="16" t="s">
        <v>49</v>
      </c>
      <c r="E38" s="16" t="s">
        <v>50</v>
      </c>
      <c r="F38" s="16" t="s">
        <v>53</v>
      </c>
      <c r="G38" s="33">
        <v>5.6</v>
      </c>
      <c r="H38" s="16">
        <v>3</v>
      </c>
      <c r="I38" s="11" t="s">
        <v>23</v>
      </c>
      <c r="J38" s="16">
        <v>5</v>
      </c>
      <c r="K38" s="76">
        <v>6.7</v>
      </c>
      <c r="L38" s="64">
        <f t="shared" si="0"/>
        <v>6.0125</v>
      </c>
      <c r="M38" s="16">
        <v>1.5</v>
      </c>
      <c r="N38" s="77"/>
      <c r="O38" s="17" t="s">
        <v>54</v>
      </c>
      <c r="P38" s="16"/>
      <c r="AB38"/>
      <c r="AC38"/>
    </row>
    <row r="39" spans="1:29" ht="12.75">
      <c r="A39" s="15" t="s">
        <v>29</v>
      </c>
      <c r="B39" s="16" t="s">
        <v>52</v>
      </c>
      <c r="C39" s="18">
        <v>36504</v>
      </c>
      <c r="D39" s="16" t="s">
        <v>49</v>
      </c>
      <c r="E39" s="16" t="s">
        <v>50</v>
      </c>
      <c r="F39" s="16" t="s">
        <v>53</v>
      </c>
      <c r="G39" s="33">
        <v>5.6</v>
      </c>
      <c r="H39" s="16">
        <v>3</v>
      </c>
      <c r="I39" s="11" t="s">
        <v>23</v>
      </c>
      <c r="J39" s="16">
        <v>2.5</v>
      </c>
      <c r="K39" s="76">
        <v>6.4</v>
      </c>
      <c r="L39" s="64">
        <f t="shared" si="0"/>
        <v>6.036363636363636</v>
      </c>
      <c r="M39" s="16">
        <v>1.5</v>
      </c>
      <c r="N39" s="77"/>
      <c r="O39" s="17" t="s">
        <v>54</v>
      </c>
      <c r="P39" s="16"/>
      <c r="AB39"/>
      <c r="AC39"/>
    </row>
    <row r="40" spans="1:29" ht="12.75">
      <c r="A40" s="15" t="s">
        <v>29</v>
      </c>
      <c r="B40" s="16" t="s">
        <v>52</v>
      </c>
      <c r="C40" s="18">
        <v>36504</v>
      </c>
      <c r="D40" s="16" t="s">
        <v>49</v>
      </c>
      <c r="E40" s="16" t="s">
        <v>50</v>
      </c>
      <c r="F40" s="16" t="s">
        <v>53</v>
      </c>
      <c r="G40" s="33">
        <v>5.6</v>
      </c>
      <c r="H40" s="16">
        <v>3</v>
      </c>
      <c r="I40" s="11" t="s">
        <v>23</v>
      </c>
      <c r="J40" s="16">
        <v>4</v>
      </c>
      <c r="K40" s="76">
        <v>6.7</v>
      </c>
      <c r="L40" s="64">
        <f t="shared" si="0"/>
        <v>6.071428571428571</v>
      </c>
      <c r="M40" s="16">
        <v>1.5</v>
      </c>
      <c r="N40" s="77"/>
      <c r="O40" s="17" t="s">
        <v>54</v>
      </c>
      <c r="P40" s="16"/>
      <c r="AB40"/>
      <c r="AC40"/>
    </row>
    <row r="41" spans="1:29" ht="12.75">
      <c r="A41" s="15" t="s">
        <v>29</v>
      </c>
      <c r="B41" s="16" t="s">
        <v>52</v>
      </c>
      <c r="C41" s="18">
        <v>36504</v>
      </c>
      <c r="D41" s="16" t="s">
        <v>49</v>
      </c>
      <c r="E41" s="16" t="s">
        <v>50</v>
      </c>
      <c r="F41" s="16" t="s">
        <v>53</v>
      </c>
      <c r="G41" s="33">
        <v>5.9</v>
      </c>
      <c r="H41" s="16">
        <v>0.5</v>
      </c>
      <c r="I41" s="11" t="s">
        <v>23</v>
      </c>
      <c r="J41" s="16">
        <v>5</v>
      </c>
      <c r="K41" s="76">
        <v>6.7</v>
      </c>
      <c r="L41" s="64">
        <f>SUM(G41)+H41/(H41+J41)*(K41-G41)</f>
        <v>5.972727272727273</v>
      </c>
      <c r="M41" s="16">
        <v>1.5</v>
      </c>
      <c r="N41" s="78">
        <v>6</v>
      </c>
      <c r="O41" s="17" t="s">
        <v>54</v>
      </c>
      <c r="P41" s="16"/>
      <c r="AB41"/>
      <c r="AC41"/>
    </row>
    <row r="42" spans="1:29" ht="12.75">
      <c r="A42" s="15" t="s">
        <v>29</v>
      </c>
      <c r="B42" s="16" t="s">
        <v>52</v>
      </c>
      <c r="C42" s="18">
        <v>36504</v>
      </c>
      <c r="D42" s="16" t="s">
        <v>49</v>
      </c>
      <c r="E42" s="16" t="s">
        <v>50</v>
      </c>
      <c r="F42" s="16" t="s">
        <v>53</v>
      </c>
      <c r="G42" s="33">
        <v>5.9</v>
      </c>
      <c r="H42" s="16">
        <v>0.5</v>
      </c>
      <c r="I42" s="11" t="s">
        <v>23</v>
      </c>
      <c r="J42" s="16">
        <v>2.5</v>
      </c>
      <c r="K42" s="76">
        <v>6.4</v>
      </c>
      <c r="L42" s="64">
        <f>SUM(G42)+H42/(H42+J42)*(K42-G42)</f>
        <v>5.983333333333333</v>
      </c>
      <c r="M42" s="16">
        <v>1.5</v>
      </c>
      <c r="N42" s="77">
        <f>SUM(L37:L42)/6</f>
        <v>6.022249278499277</v>
      </c>
      <c r="O42" s="17" t="s">
        <v>54</v>
      </c>
      <c r="P42" s="16"/>
      <c r="AB42"/>
      <c r="AC42"/>
    </row>
    <row r="43" spans="1:16" ht="12.75">
      <c r="A43" s="15"/>
      <c r="B43" s="16"/>
      <c r="C43" s="18"/>
      <c r="D43" s="16"/>
      <c r="E43" s="16"/>
      <c r="F43" s="16"/>
      <c r="G43" s="33"/>
      <c r="H43" s="16"/>
      <c r="I43" s="11"/>
      <c r="J43" s="16"/>
      <c r="K43" s="47"/>
      <c r="L43" s="64" t="e">
        <f aca="true" t="shared" si="2" ref="L43:L89">SUM(G43)+H43/(H43+J43)*(K43-G43)</f>
        <v>#DIV/0!</v>
      </c>
      <c r="M43" s="16"/>
      <c r="N43" s="38"/>
      <c r="O43" s="17"/>
      <c r="P43" s="16"/>
    </row>
    <row r="44" spans="1:16" ht="12.75">
      <c r="A44" s="15" t="s">
        <v>29</v>
      </c>
      <c r="B44" s="16" t="s">
        <v>36</v>
      </c>
      <c r="C44" s="18">
        <v>36506</v>
      </c>
      <c r="D44" s="16" t="s">
        <v>55</v>
      </c>
      <c r="E44" s="16" t="s">
        <v>56</v>
      </c>
      <c r="F44" s="16" t="s">
        <v>57</v>
      </c>
      <c r="G44" s="33">
        <v>5.6</v>
      </c>
      <c r="H44" s="16">
        <v>5</v>
      </c>
      <c r="I44" s="11" t="s">
        <v>23</v>
      </c>
      <c r="J44" s="16">
        <v>1</v>
      </c>
      <c r="K44" s="47">
        <v>6.4</v>
      </c>
      <c r="L44" s="64">
        <f t="shared" si="2"/>
        <v>6.266666666666667</v>
      </c>
      <c r="M44" s="16">
        <v>1</v>
      </c>
      <c r="N44" s="38"/>
      <c r="O44" s="17" t="s">
        <v>58</v>
      </c>
      <c r="P44" s="16" t="s">
        <v>59</v>
      </c>
    </row>
    <row r="45" spans="1:16" ht="12.75">
      <c r="A45" s="15" t="s">
        <v>29</v>
      </c>
      <c r="B45" s="16" t="s">
        <v>36</v>
      </c>
      <c r="C45" s="18">
        <v>36506</v>
      </c>
      <c r="D45" s="16" t="s">
        <v>55</v>
      </c>
      <c r="E45" s="16" t="s">
        <v>56</v>
      </c>
      <c r="F45" s="16" t="s">
        <v>57</v>
      </c>
      <c r="G45" s="33">
        <v>5.6</v>
      </c>
      <c r="H45" s="16">
        <v>5</v>
      </c>
      <c r="I45" s="11" t="s">
        <v>23</v>
      </c>
      <c r="J45" s="16">
        <v>4</v>
      </c>
      <c r="K45" s="47">
        <v>6.7</v>
      </c>
      <c r="L45" s="64">
        <f t="shared" si="2"/>
        <v>6.211111111111111</v>
      </c>
      <c r="M45" s="16">
        <v>2</v>
      </c>
      <c r="N45" s="38"/>
      <c r="O45" s="17" t="s">
        <v>58</v>
      </c>
      <c r="P45" s="16"/>
    </row>
    <row r="46" spans="1:16" ht="12.75">
      <c r="A46" s="15" t="s">
        <v>29</v>
      </c>
      <c r="B46" s="16" t="s">
        <v>36</v>
      </c>
      <c r="C46" s="18">
        <v>36506</v>
      </c>
      <c r="D46" s="16" t="s">
        <v>55</v>
      </c>
      <c r="E46" s="16" t="s">
        <v>56</v>
      </c>
      <c r="F46" s="16" t="s">
        <v>57</v>
      </c>
      <c r="G46" s="33">
        <v>5.6</v>
      </c>
      <c r="H46" s="16">
        <v>5</v>
      </c>
      <c r="I46" s="11" t="s">
        <v>23</v>
      </c>
      <c r="J46" s="16">
        <v>5</v>
      </c>
      <c r="K46" s="47">
        <v>6.7</v>
      </c>
      <c r="L46" s="64">
        <f t="shared" si="2"/>
        <v>6.15</v>
      </c>
      <c r="M46" s="16">
        <v>1.5</v>
      </c>
      <c r="N46" s="38"/>
      <c r="O46" s="17" t="s">
        <v>58</v>
      </c>
      <c r="P46" s="16"/>
    </row>
    <row r="47" spans="1:16" ht="12.75">
      <c r="A47" s="15" t="s">
        <v>29</v>
      </c>
      <c r="B47" s="16" t="s">
        <v>36</v>
      </c>
      <c r="C47" s="18">
        <v>36506</v>
      </c>
      <c r="D47" s="16" t="s">
        <v>55</v>
      </c>
      <c r="E47" s="16" t="s">
        <v>56</v>
      </c>
      <c r="F47" s="16" t="s">
        <v>57</v>
      </c>
      <c r="G47" s="33">
        <v>5.6</v>
      </c>
      <c r="H47" s="16">
        <v>4</v>
      </c>
      <c r="I47" s="11" t="s">
        <v>23</v>
      </c>
      <c r="J47" s="16">
        <v>4.5</v>
      </c>
      <c r="K47" s="47">
        <v>6.7</v>
      </c>
      <c r="L47" s="64">
        <f t="shared" si="2"/>
        <v>6.117647058823529</v>
      </c>
      <c r="M47" s="16">
        <v>1.5</v>
      </c>
      <c r="N47" s="38"/>
      <c r="O47" s="17" t="s">
        <v>58</v>
      </c>
      <c r="P47" s="16"/>
    </row>
    <row r="48" spans="1:16" ht="12.75">
      <c r="A48" s="15" t="s">
        <v>29</v>
      </c>
      <c r="B48" s="16" t="s">
        <v>36</v>
      </c>
      <c r="C48" s="18">
        <v>36506</v>
      </c>
      <c r="D48" s="16" t="s">
        <v>55</v>
      </c>
      <c r="E48" s="16" t="s">
        <v>56</v>
      </c>
      <c r="F48" s="16" t="s">
        <v>57</v>
      </c>
      <c r="G48" s="33">
        <v>5.6</v>
      </c>
      <c r="H48" s="16">
        <v>4</v>
      </c>
      <c r="I48" s="11" t="s">
        <v>23</v>
      </c>
      <c r="J48" s="16">
        <v>5</v>
      </c>
      <c r="K48" s="47">
        <v>6.7</v>
      </c>
      <c r="L48" s="64">
        <f t="shared" si="2"/>
        <v>6.088888888888889</v>
      </c>
      <c r="M48" s="16">
        <v>2</v>
      </c>
      <c r="N48" s="38"/>
      <c r="O48" s="17" t="s">
        <v>58</v>
      </c>
      <c r="P48" s="16"/>
    </row>
    <row r="49" spans="1:16" ht="12.75">
      <c r="A49" s="15" t="s">
        <v>29</v>
      </c>
      <c r="B49" s="16" t="s">
        <v>36</v>
      </c>
      <c r="C49" s="18">
        <v>36506</v>
      </c>
      <c r="D49" s="16" t="s">
        <v>55</v>
      </c>
      <c r="E49" s="16" t="s">
        <v>56</v>
      </c>
      <c r="F49" s="16" t="s">
        <v>57</v>
      </c>
      <c r="G49" s="33">
        <v>5.6</v>
      </c>
      <c r="H49" s="16">
        <v>4.5</v>
      </c>
      <c r="I49" s="11" t="s">
        <v>23</v>
      </c>
      <c r="J49" s="16">
        <v>1</v>
      </c>
      <c r="K49" s="47">
        <v>6.4</v>
      </c>
      <c r="L49" s="64">
        <f t="shared" si="2"/>
        <v>6.254545454545455</v>
      </c>
      <c r="M49" s="16">
        <v>1.5</v>
      </c>
      <c r="N49" s="75">
        <v>6.2</v>
      </c>
      <c r="O49" s="17" t="s">
        <v>58</v>
      </c>
      <c r="P49" s="16"/>
    </row>
    <row r="50" spans="1:16" ht="12.75">
      <c r="A50" s="15" t="s">
        <v>29</v>
      </c>
      <c r="B50" s="16" t="s">
        <v>36</v>
      </c>
      <c r="C50" s="18">
        <v>36506</v>
      </c>
      <c r="D50" s="16" t="s">
        <v>55</v>
      </c>
      <c r="E50" s="16" t="s">
        <v>56</v>
      </c>
      <c r="F50" s="16" t="s">
        <v>57</v>
      </c>
      <c r="G50" s="33">
        <v>5.6</v>
      </c>
      <c r="H50" s="16">
        <v>4</v>
      </c>
      <c r="I50" s="11" t="s">
        <v>23</v>
      </c>
      <c r="J50" s="16">
        <v>1</v>
      </c>
      <c r="K50" s="47">
        <v>6.4</v>
      </c>
      <c r="L50" s="64">
        <f t="shared" si="2"/>
        <v>6.24</v>
      </c>
      <c r="M50" s="16">
        <v>1.5</v>
      </c>
      <c r="N50" s="77">
        <f>SUM(L44:L50)/7</f>
        <v>6.189837025719379</v>
      </c>
      <c r="O50" s="17" t="s">
        <v>58</v>
      </c>
      <c r="P50" s="16"/>
    </row>
    <row r="51" spans="1:16" ht="12.75">
      <c r="A51" s="15"/>
      <c r="B51" s="16"/>
      <c r="C51" s="18"/>
      <c r="D51" s="16"/>
      <c r="E51" s="16"/>
      <c r="F51" s="16"/>
      <c r="G51" s="33"/>
      <c r="H51" s="16"/>
      <c r="I51" s="11"/>
      <c r="J51" s="16"/>
      <c r="K51" s="47"/>
      <c r="L51" s="64" t="e">
        <f t="shared" si="2"/>
        <v>#DIV/0!</v>
      </c>
      <c r="M51" s="16"/>
      <c r="N51" s="38"/>
      <c r="O51" s="17"/>
      <c r="P51" s="16"/>
    </row>
    <row r="52" spans="1:16" ht="12.75">
      <c r="A52" s="15" t="s">
        <v>29</v>
      </c>
      <c r="B52" s="16" t="s">
        <v>36</v>
      </c>
      <c r="C52" s="18">
        <v>36511</v>
      </c>
      <c r="D52" s="16" t="s">
        <v>60</v>
      </c>
      <c r="E52" s="16" t="s">
        <v>61</v>
      </c>
      <c r="F52" s="16" t="s">
        <v>57</v>
      </c>
      <c r="G52" s="33">
        <v>5.6</v>
      </c>
      <c r="H52" s="16">
        <v>5</v>
      </c>
      <c r="I52" s="11" t="s">
        <v>23</v>
      </c>
      <c r="J52" s="16">
        <v>0.5</v>
      </c>
      <c r="K52" s="47">
        <v>6.7</v>
      </c>
      <c r="L52" s="64">
        <f t="shared" si="2"/>
        <v>6.6</v>
      </c>
      <c r="M52" s="16">
        <v>3</v>
      </c>
      <c r="N52" s="38"/>
      <c r="O52" s="17" t="s">
        <v>34</v>
      </c>
      <c r="P52" s="16" t="s">
        <v>62</v>
      </c>
    </row>
    <row r="53" spans="1:16" ht="12.75">
      <c r="A53" s="15" t="s">
        <v>29</v>
      </c>
      <c r="B53" s="16" t="s">
        <v>36</v>
      </c>
      <c r="C53" s="18">
        <v>36511</v>
      </c>
      <c r="D53" s="16" t="s">
        <v>60</v>
      </c>
      <c r="E53" s="16" t="s">
        <v>61</v>
      </c>
      <c r="F53" s="16" t="s">
        <v>57</v>
      </c>
      <c r="G53" s="33">
        <v>6.4</v>
      </c>
      <c r="H53" s="16">
        <v>2</v>
      </c>
      <c r="I53" s="11" t="s">
        <v>23</v>
      </c>
      <c r="J53" s="16">
        <v>0.5</v>
      </c>
      <c r="K53" s="47">
        <v>6.7</v>
      </c>
      <c r="L53" s="64">
        <f t="shared" si="2"/>
        <v>6.640000000000001</v>
      </c>
      <c r="M53" s="16">
        <v>3</v>
      </c>
      <c r="N53" s="75">
        <v>6.6</v>
      </c>
      <c r="O53" s="17" t="s">
        <v>34</v>
      </c>
      <c r="P53" s="16"/>
    </row>
    <row r="54" spans="1:16" ht="12.75">
      <c r="A54" s="15" t="s">
        <v>29</v>
      </c>
      <c r="B54" s="16" t="s">
        <v>36</v>
      </c>
      <c r="C54" s="18">
        <v>36511</v>
      </c>
      <c r="D54" s="16" t="s">
        <v>60</v>
      </c>
      <c r="E54" s="16" t="s">
        <v>61</v>
      </c>
      <c r="F54" s="16" t="s">
        <v>57</v>
      </c>
      <c r="G54" s="33">
        <v>5.6</v>
      </c>
      <c r="H54" s="16">
        <v>5</v>
      </c>
      <c r="I54" s="11" t="s">
        <v>23</v>
      </c>
      <c r="J54" s="16">
        <v>1</v>
      </c>
      <c r="K54" s="47">
        <v>6.7</v>
      </c>
      <c r="L54" s="64">
        <f t="shared" si="2"/>
        <v>6.516666666666667</v>
      </c>
      <c r="M54" s="16">
        <v>3</v>
      </c>
      <c r="N54" s="38">
        <f>SUM(L52:L54)/3</f>
        <v>6.585555555555556</v>
      </c>
      <c r="O54" s="17" t="s">
        <v>34</v>
      </c>
      <c r="P54" s="16"/>
    </row>
    <row r="55" spans="1:16" ht="12.75">
      <c r="A55" s="15"/>
      <c r="B55" s="16"/>
      <c r="C55" s="18"/>
      <c r="D55" s="16"/>
      <c r="E55" s="16"/>
      <c r="F55" s="16"/>
      <c r="G55" s="33"/>
      <c r="H55" s="16"/>
      <c r="I55" s="11"/>
      <c r="J55" s="16"/>
      <c r="K55" s="47"/>
      <c r="L55" s="64" t="e">
        <f t="shared" si="2"/>
        <v>#DIV/0!</v>
      </c>
      <c r="M55" s="16"/>
      <c r="N55" s="38"/>
      <c r="O55" s="17"/>
      <c r="P55" s="16"/>
    </row>
    <row r="56" spans="1:16" ht="12.75">
      <c r="A56" s="15" t="s">
        <v>29</v>
      </c>
      <c r="B56" s="16" t="s">
        <v>36</v>
      </c>
      <c r="C56" s="18">
        <v>36514</v>
      </c>
      <c r="D56" s="16" t="s">
        <v>31</v>
      </c>
      <c r="E56" s="16" t="s">
        <v>32</v>
      </c>
      <c r="F56" s="16" t="s">
        <v>57</v>
      </c>
      <c r="G56" s="33">
        <v>6.7</v>
      </c>
      <c r="H56" s="16">
        <v>2.5</v>
      </c>
      <c r="I56" s="11" t="s">
        <v>23</v>
      </c>
      <c r="J56" s="16"/>
      <c r="K56" s="47"/>
      <c r="L56" s="64">
        <v>7.1</v>
      </c>
      <c r="M56" s="16">
        <v>3</v>
      </c>
      <c r="N56" s="75">
        <v>7.1</v>
      </c>
      <c r="O56" s="17" t="s">
        <v>63</v>
      </c>
      <c r="P56" s="16" t="s">
        <v>64</v>
      </c>
    </row>
    <row r="57" spans="1:16" ht="12.75">
      <c r="A57" s="15"/>
      <c r="B57" s="16"/>
      <c r="C57" s="18"/>
      <c r="D57" s="16"/>
      <c r="E57" s="16"/>
      <c r="F57" s="16"/>
      <c r="G57" s="33"/>
      <c r="H57" s="16"/>
      <c r="I57" s="11"/>
      <c r="J57" s="16"/>
      <c r="K57" s="47"/>
      <c r="L57" s="64" t="e">
        <f t="shared" si="2"/>
        <v>#DIV/0!</v>
      </c>
      <c r="M57" s="16"/>
      <c r="N57" s="38"/>
      <c r="O57" s="17"/>
      <c r="P57" s="16"/>
    </row>
    <row r="58" spans="1:16" ht="12.75">
      <c r="A58" s="15" t="s">
        <v>29</v>
      </c>
      <c r="B58" s="16" t="s">
        <v>36</v>
      </c>
      <c r="C58" s="18">
        <v>36515</v>
      </c>
      <c r="D58" s="16" t="s">
        <v>65</v>
      </c>
      <c r="E58" s="16" t="s">
        <v>66</v>
      </c>
      <c r="F58" s="16" t="s">
        <v>57</v>
      </c>
      <c r="G58" s="33">
        <v>6.7</v>
      </c>
      <c r="H58" s="16">
        <v>3</v>
      </c>
      <c r="I58" s="11" t="s">
        <v>23</v>
      </c>
      <c r="J58" s="16">
        <v>0.5</v>
      </c>
      <c r="K58" s="47">
        <v>7.4</v>
      </c>
      <c r="L58" s="64">
        <f t="shared" si="2"/>
        <v>7.300000000000001</v>
      </c>
      <c r="M58" s="16">
        <v>2</v>
      </c>
      <c r="N58" s="38"/>
      <c r="O58" s="17" t="s">
        <v>67</v>
      </c>
      <c r="P58" s="16"/>
    </row>
    <row r="59" spans="1:16" ht="12.75">
      <c r="A59" s="15" t="s">
        <v>29</v>
      </c>
      <c r="B59" s="16" t="s">
        <v>36</v>
      </c>
      <c r="C59" s="18">
        <v>36515</v>
      </c>
      <c r="D59" s="16" t="s">
        <v>65</v>
      </c>
      <c r="E59" s="16" t="s">
        <v>66</v>
      </c>
      <c r="F59" s="16" t="s">
        <v>57</v>
      </c>
      <c r="G59" s="33">
        <v>6.7</v>
      </c>
      <c r="H59" s="16">
        <v>3</v>
      </c>
      <c r="I59" s="11" t="s">
        <v>23</v>
      </c>
      <c r="J59" s="16">
        <v>5</v>
      </c>
      <c r="K59" s="47">
        <v>8</v>
      </c>
      <c r="L59" s="64">
        <f t="shared" si="2"/>
        <v>7.1875</v>
      </c>
      <c r="M59" s="16">
        <v>2</v>
      </c>
      <c r="N59" s="79">
        <v>7.25</v>
      </c>
      <c r="O59" s="17" t="s">
        <v>67</v>
      </c>
      <c r="P59" s="16"/>
    </row>
    <row r="60" spans="1:16" ht="12.75">
      <c r="A60" s="15" t="s">
        <v>29</v>
      </c>
      <c r="B60" s="16" t="s">
        <v>36</v>
      </c>
      <c r="C60" s="18">
        <v>36515</v>
      </c>
      <c r="D60" s="16" t="s">
        <v>65</v>
      </c>
      <c r="E60" s="16" t="s">
        <v>66</v>
      </c>
      <c r="F60" s="16" t="s">
        <v>57</v>
      </c>
      <c r="G60" s="33">
        <v>6.7</v>
      </c>
      <c r="H60" s="16">
        <v>3</v>
      </c>
      <c r="I60" s="11" t="s">
        <v>23</v>
      </c>
      <c r="J60" s="16">
        <v>1</v>
      </c>
      <c r="K60" s="47">
        <v>7.4</v>
      </c>
      <c r="L60" s="64">
        <f t="shared" si="2"/>
        <v>7.2250000000000005</v>
      </c>
      <c r="M60" s="16">
        <v>2</v>
      </c>
      <c r="N60" s="38">
        <f>SUM(L58:L60)/3</f>
        <v>7.237500000000001</v>
      </c>
      <c r="O60" s="17" t="s">
        <v>67</v>
      </c>
      <c r="P60" s="16"/>
    </row>
    <row r="61" spans="1:16" ht="12.75">
      <c r="A61" s="15"/>
      <c r="B61" s="16"/>
      <c r="C61" s="18"/>
      <c r="D61" s="16"/>
      <c r="E61" s="16"/>
      <c r="F61" s="16"/>
      <c r="G61" s="33"/>
      <c r="H61" s="16"/>
      <c r="I61" s="11"/>
      <c r="J61" s="16"/>
      <c r="K61" s="47"/>
      <c r="L61" s="64" t="e">
        <f t="shared" si="2"/>
        <v>#DIV/0!</v>
      </c>
      <c r="M61" s="16"/>
      <c r="N61" s="38"/>
      <c r="O61" s="17"/>
      <c r="P61" s="16"/>
    </row>
    <row r="62" spans="1:16" ht="12.75">
      <c r="A62" s="15" t="s">
        <v>29</v>
      </c>
      <c r="B62" s="16" t="s">
        <v>36</v>
      </c>
      <c r="C62" s="18">
        <v>36520</v>
      </c>
      <c r="D62" s="16" t="s">
        <v>68</v>
      </c>
      <c r="E62" s="16" t="s">
        <v>69</v>
      </c>
      <c r="F62" s="16" t="s">
        <v>57</v>
      </c>
      <c r="G62" s="33"/>
      <c r="H62" s="16"/>
      <c r="I62" s="11"/>
      <c r="J62" s="16"/>
      <c r="K62" s="47"/>
      <c r="L62" s="64">
        <v>7.7</v>
      </c>
      <c r="M62" s="16">
        <v>3</v>
      </c>
      <c r="N62" s="75">
        <v>7.7</v>
      </c>
      <c r="O62" s="17" t="s">
        <v>70</v>
      </c>
      <c r="P62" s="16" t="s">
        <v>71</v>
      </c>
    </row>
    <row r="63" spans="1:16" ht="12.75">
      <c r="A63" s="15"/>
      <c r="B63" s="16"/>
      <c r="C63" s="18"/>
      <c r="D63" s="16"/>
      <c r="E63" s="16"/>
      <c r="F63" s="16"/>
      <c r="G63" s="33"/>
      <c r="H63" s="16"/>
      <c r="I63" s="11"/>
      <c r="J63" s="16"/>
      <c r="K63" s="47"/>
      <c r="L63" s="64"/>
      <c r="M63" s="16"/>
      <c r="N63" s="80"/>
      <c r="O63" s="17"/>
      <c r="P63" s="16"/>
    </row>
    <row r="64" spans="1:16" ht="12.75">
      <c r="A64" s="15" t="s">
        <v>29</v>
      </c>
      <c r="B64" s="16" t="s">
        <v>36</v>
      </c>
      <c r="C64" s="18">
        <v>36525</v>
      </c>
      <c r="D64" s="16" t="s">
        <v>65</v>
      </c>
      <c r="E64" s="16" t="s">
        <v>66</v>
      </c>
      <c r="F64" s="16" t="s">
        <v>57</v>
      </c>
      <c r="G64" s="33">
        <v>6.7</v>
      </c>
      <c r="H64" s="16">
        <v>6</v>
      </c>
      <c r="I64" s="11" t="s">
        <v>23</v>
      </c>
      <c r="J64" s="16">
        <v>2.5</v>
      </c>
      <c r="K64" s="47">
        <v>8</v>
      </c>
      <c r="L64" s="64">
        <f t="shared" si="2"/>
        <v>7.61764705882353</v>
      </c>
      <c r="M64" s="16">
        <v>2</v>
      </c>
      <c r="N64" s="79">
        <v>7.65</v>
      </c>
      <c r="O64" s="17" t="s">
        <v>72</v>
      </c>
      <c r="P64" s="16"/>
    </row>
    <row r="65" spans="1:16" ht="12.75">
      <c r="A65" s="15" t="s">
        <v>29</v>
      </c>
      <c r="B65" s="16" t="s">
        <v>36</v>
      </c>
      <c r="C65" s="18">
        <v>36525</v>
      </c>
      <c r="D65" s="16" t="s">
        <v>65</v>
      </c>
      <c r="E65" s="16" t="s">
        <v>66</v>
      </c>
      <c r="F65" s="16" t="s">
        <v>57</v>
      </c>
      <c r="G65" s="33">
        <v>7.4</v>
      </c>
      <c r="H65" s="16">
        <v>3</v>
      </c>
      <c r="I65" s="11" t="s">
        <v>23</v>
      </c>
      <c r="J65" s="16">
        <v>2.5</v>
      </c>
      <c r="K65" s="47">
        <v>8</v>
      </c>
      <c r="L65" s="64">
        <f t="shared" si="2"/>
        <v>7.7272727272727275</v>
      </c>
      <c r="M65" s="16">
        <v>2</v>
      </c>
      <c r="N65" s="81">
        <f>SUM(L64:L65)/2</f>
        <v>7.672459893048129</v>
      </c>
      <c r="O65" s="17" t="s">
        <v>72</v>
      </c>
      <c r="P65" s="16"/>
    </row>
    <row r="66" spans="1:16" ht="12.75">
      <c r="A66" s="15"/>
      <c r="B66" s="16"/>
      <c r="C66" s="18"/>
      <c r="D66" s="16"/>
      <c r="E66" s="16"/>
      <c r="F66" s="16"/>
      <c r="G66" s="33"/>
      <c r="H66" s="16"/>
      <c r="I66" s="11"/>
      <c r="J66" s="16"/>
      <c r="K66" s="47"/>
      <c r="L66" s="64" t="e">
        <f t="shared" si="2"/>
        <v>#DIV/0!</v>
      </c>
      <c r="M66" s="16"/>
      <c r="N66" s="81"/>
      <c r="O66" s="17"/>
      <c r="P66" s="16"/>
    </row>
    <row r="67" spans="1:16" ht="12.75">
      <c r="A67" s="15" t="s">
        <v>29</v>
      </c>
      <c r="B67" s="16" t="s">
        <v>36</v>
      </c>
      <c r="C67" s="18">
        <v>36531</v>
      </c>
      <c r="D67" s="16" t="s">
        <v>65</v>
      </c>
      <c r="E67" s="16" t="s">
        <v>66</v>
      </c>
      <c r="F67" s="16" t="s">
        <v>57</v>
      </c>
      <c r="G67" s="33">
        <v>6.7</v>
      </c>
      <c r="H67" s="16">
        <v>6</v>
      </c>
      <c r="I67" s="11" t="s">
        <v>23</v>
      </c>
      <c r="J67" s="16">
        <v>3</v>
      </c>
      <c r="K67" s="47">
        <v>8</v>
      </c>
      <c r="L67" s="64">
        <f t="shared" si="2"/>
        <v>7.566666666666666</v>
      </c>
      <c r="M67" s="16">
        <v>2.5</v>
      </c>
      <c r="N67" s="81"/>
      <c r="O67" s="17" t="s">
        <v>73</v>
      </c>
      <c r="P67" s="16"/>
    </row>
    <row r="68" spans="1:16" ht="12.75">
      <c r="A68" s="15" t="s">
        <v>29</v>
      </c>
      <c r="B68" s="16" t="s">
        <v>36</v>
      </c>
      <c r="C68" s="18">
        <v>36531</v>
      </c>
      <c r="D68" s="16" t="s">
        <v>65</v>
      </c>
      <c r="E68" s="16" t="s">
        <v>66</v>
      </c>
      <c r="F68" s="16" t="s">
        <v>57</v>
      </c>
      <c r="G68" s="33"/>
      <c r="H68" s="16"/>
      <c r="I68" s="11"/>
      <c r="J68" s="16"/>
      <c r="K68" s="47"/>
      <c r="L68" s="64">
        <v>7.7</v>
      </c>
      <c r="M68" s="16">
        <v>2.5</v>
      </c>
      <c r="N68" s="75">
        <v>7.6</v>
      </c>
      <c r="O68" s="17" t="s">
        <v>73</v>
      </c>
      <c r="P68" s="16"/>
    </row>
    <row r="69" spans="1:16" ht="12.75">
      <c r="A69" s="15" t="s">
        <v>29</v>
      </c>
      <c r="B69" s="16" t="s">
        <v>36</v>
      </c>
      <c r="C69" s="18">
        <v>36531</v>
      </c>
      <c r="D69" s="16" t="s">
        <v>65</v>
      </c>
      <c r="E69" s="16" t="s">
        <v>66</v>
      </c>
      <c r="F69" s="16" t="s">
        <v>57</v>
      </c>
      <c r="G69" s="33">
        <v>7.1</v>
      </c>
      <c r="H69" s="16">
        <v>3</v>
      </c>
      <c r="I69" s="11" t="s">
        <v>23</v>
      </c>
      <c r="J69" s="16">
        <v>3</v>
      </c>
      <c r="K69" s="47">
        <v>8</v>
      </c>
      <c r="L69" s="64">
        <f t="shared" si="2"/>
        <v>7.55</v>
      </c>
      <c r="M69" s="16">
        <v>2.5</v>
      </c>
      <c r="N69" s="81">
        <f>SUM(L67:L69)/3</f>
        <v>7.605555555555555</v>
      </c>
      <c r="O69" s="17" t="s">
        <v>73</v>
      </c>
      <c r="P69" s="16" t="s">
        <v>74</v>
      </c>
    </row>
    <row r="70" spans="1:16" ht="12.75">
      <c r="A70" s="15"/>
      <c r="B70" s="16"/>
      <c r="C70" s="18"/>
      <c r="D70" s="16"/>
      <c r="E70" s="16"/>
      <c r="F70" s="16"/>
      <c r="G70" s="33"/>
      <c r="H70" s="16"/>
      <c r="I70" s="11"/>
      <c r="J70" s="16"/>
      <c r="K70" s="47"/>
      <c r="L70" s="64" t="e">
        <f t="shared" si="2"/>
        <v>#DIV/0!</v>
      </c>
      <c r="M70" s="16"/>
      <c r="N70" s="81"/>
      <c r="O70" s="17"/>
      <c r="P70" s="16"/>
    </row>
    <row r="71" spans="1:16" ht="12.75">
      <c r="A71" s="15" t="s">
        <v>29</v>
      </c>
      <c r="B71" s="16" t="s">
        <v>52</v>
      </c>
      <c r="C71" s="18">
        <v>36743</v>
      </c>
      <c r="D71" s="16" t="s">
        <v>75</v>
      </c>
      <c r="E71" s="16" t="s">
        <v>76</v>
      </c>
      <c r="F71" s="16" t="s">
        <v>77</v>
      </c>
      <c r="G71" s="33">
        <v>10.1</v>
      </c>
      <c r="H71" s="16">
        <v>2.5</v>
      </c>
      <c r="I71" s="11" t="s">
        <v>23</v>
      </c>
      <c r="J71" s="16">
        <v>4.5</v>
      </c>
      <c r="K71" s="47">
        <v>11.7</v>
      </c>
      <c r="L71" s="64">
        <f t="shared" si="2"/>
        <v>10.67142857142857</v>
      </c>
      <c r="M71" s="16">
        <v>2</v>
      </c>
      <c r="N71" s="81"/>
      <c r="O71" s="17">
        <v>3</v>
      </c>
      <c r="P71" s="16"/>
    </row>
    <row r="72" spans="1:16" ht="12.75">
      <c r="A72" s="15" t="s">
        <v>29</v>
      </c>
      <c r="B72" s="16" t="s">
        <v>52</v>
      </c>
      <c r="C72" s="18">
        <v>36743</v>
      </c>
      <c r="D72" s="16" t="s">
        <v>75</v>
      </c>
      <c r="E72" s="16" t="s">
        <v>76</v>
      </c>
      <c r="F72" s="16" t="s">
        <v>77</v>
      </c>
      <c r="G72" s="33">
        <v>10.1</v>
      </c>
      <c r="H72" s="16">
        <v>2.5</v>
      </c>
      <c r="I72" s="11" t="s">
        <v>23</v>
      </c>
      <c r="J72" s="16">
        <v>5</v>
      </c>
      <c r="K72" s="47">
        <v>11.7</v>
      </c>
      <c r="L72" s="64">
        <f t="shared" si="2"/>
        <v>10.633333333333333</v>
      </c>
      <c r="M72" s="16">
        <v>2</v>
      </c>
      <c r="N72" s="79">
        <v>10.7</v>
      </c>
      <c r="O72" s="17">
        <v>3</v>
      </c>
      <c r="P72" s="16"/>
    </row>
    <row r="73" spans="1:16" ht="12.75">
      <c r="A73" s="15" t="s">
        <v>29</v>
      </c>
      <c r="B73" s="16" t="s">
        <v>52</v>
      </c>
      <c r="C73" s="18">
        <v>36743</v>
      </c>
      <c r="D73" s="16" t="s">
        <v>75</v>
      </c>
      <c r="E73" s="16" t="s">
        <v>76</v>
      </c>
      <c r="F73" s="16" t="s">
        <v>77</v>
      </c>
      <c r="G73" s="33">
        <v>10.1</v>
      </c>
      <c r="H73" s="16">
        <v>2.5</v>
      </c>
      <c r="I73" s="11" t="s">
        <v>23</v>
      </c>
      <c r="J73" s="16">
        <v>2.5</v>
      </c>
      <c r="K73" s="47">
        <v>11.3</v>
      </c>
      <c r="L73" s="64">
        <f t="shared" si="2"/>
        <v>10.7</v>
      </c>
      <c r="M73" s="16">
        <v>2</v>
      </c>
      <c r="N73" s="81">
        <f>SUM(L71:L73)/3</f>
        <v>10.66825396825397</v>
      </c>
      <c r="O73" s="17">
        <v>3</v>
      </c>
      <c r="P73" s="16"/>
    </row>
    <row r="74" spans="1:16" ht="12.75">
      <c r="A74" s="15"/>
      <c r="B74" s="16"/>
      <c r="C74" s="18"/>
      <c r="D74" s="16"/>
      <c r="E74" s="16"/>
      <c r="F74" s="16"/>
      <c r="G74" s="33"/>
      <c r="H74" s="16"/>
      <c r="I74" s="11"/>
      <c r="J74" s="16"/>
      <c r="K74" s="47"/>
      <c r="L74" s="64" t="e">
        <f t="shared" si="2"/>
        <v>#DIV/0!</v>
      </c>
      <c r="M74" s="16"/>
      <c r="N74" s="81"/>
      <c r="O74" s="17"/>
      <c r="P74" s="16"/>
    </row>
    <row r="75" spans="1:16" ht="12.75">
      <c r="A75" s="15" t="s">
        <v>29</v>
      </c>
      <c r="B75" s="16" t="s">
        <v>52</v>
      </c>
      <c r="C75" s="18">
        <v>36747</v>
      </c>
      <c r="D75" s="16" t="s">
        <v>78</v>
      </c>
      <c r="E75" s="16" t="s">
        <v>79</v>
      </c>
      <c r="F75" s="16" t="s">
        <v>77</v>
      </c>
      <c r="G75" s="33">
        <v>10.8</v>
      </c>
      <c r="H75" s="16">
        <v>1</v>
      </c>
      <c r="I75" s="11" t="s">
        <v>23</v>
      </c>
      <c r="J75" s="16">
        <v>5</v>
      </c>
      <c r="K75" s="47">
        <v>11.7</v>
      </c>
      <c r="L75" s="64">
        <f t="shared" si="2"/>
        <v>10.950000000000001</v>
      </c>
      <c r="M75" s="16">
        <v>2</v>
      </c>
      <c r="N75" s="79">
        <v>11</v>
      </c>
      <c r="O75" s="17" t="s">
        <v>80</v>
      </c>
      <c r="P75" s="16"/>
    </row>
    <row r="76" spans="1:16" ht="12.75">
      <c r="A76" s="15" t="s">
        <v>29</v>
      </c>
      <c r="B76" s="16" t="s">
        <v>52</v>
      </c>
      <c r="C76" s="18">
        <v>36747</v>
      </c>
      <c r="D76" s="16" t="s">
        <v>78</v>
      </c>
      <c r="E76" s="16" t="s">
        <v>79</v>
      </c>
      <c r="F76" s="16" t="s">
        <v>77</v>
      </c>
      <c r="G76" s="33">
        <v>10.8</v>
      </c>
      <c r="H76" s="16">
        <v>1</v>
      </c>
      <c r="I76" s="11" t="s">
        <v>23</v>
      </c>
      <c r="J76" s="16">
        <v>2</v>
      </c>
      <c r="K76" s="47">
        <v>11.3</v>
      </c>
      <c r="L76" s="64">
        <f t="shared" si="2"/>
        <v>10.966666666666667</v>
      </c>
      <c r="M76" s="16">
        <v>2</v>
      </c>
      <c r="N76" s="82">
        <f>SUM(L75:L76)/2</f>
        <v>10.958333333333334</v>
      </c>
      <c r="O76" s="17" t="s">
        <v>80</v>
      </c>
      <c r="P76" s="16"/>
    </row>
    <row r="77" spans="1:16" ht="12.75">
      <c r="A77" s="15"/>
      <c r="B77" s="16"/>
      <c r="C77" s="18"/>
      <c r="D77" s="16"/>
      <c r="E77" s="16"/>
      <c r="F77" s="16"/>
      <c r="G77" s="33"/>
      <c r="H77" s="16"/>
      <c r="I77" s="11"/>
      <c r="J77" s="16"/>
      <c r="K77" s="47"/>
      <c r="L77" s="64" t="e">
        <f t="shared" si="2"/>
        <v>#DIV/0!</v>
      </c>
      <c r="M77" s="16"/>
      <c r="N77" s="81"/>
      <c r="O77" s="17"/>
      <c r="P77" s="16"/>
    </row>
    <row r="78" spans="1:16" ht="12.75">
      <c r="A78" s="15" t="s">
        <v>29</v>
      </c>
      <c r="B78" s="16" t="s">
        <v>52</v>
      </c>
      <c r="C78" s="18">
        <v>36758</v>
      </c>
      <c r="D78" s="16" t="s">
        <v>81</v>
      </c>
      <c r="E78" s="16" t="s">
        <v>82</v>
      </c>
      <c r="F78" s="16" t="s">
        <v>77</v>
      </c>
      <c r="G78" s="33">
        <v>10.1</v>
      </c>
      <c r="H78" s="16">
        <v>2</v>
      </c>
      <c r="I78" s="11" t="s">
        <v>23</v>
      </c>
      <c r="J78" s="16">
        <v>4</v>
      </c>
      <c r="K78" s="47">
        <v>11.7</v>
      </c>
      <c r="L78" s="64">
        <f t="shared" si="2"/>
        <v>10.633333333333333</v>
      </c>
      <c r="M78" s="16">
        <v>1.5</v>
      </c>
      <c r="N78" s="81"/>
      <c r="O78" s="17"/>
      <c r="P78" s="16"/>
    </row>
    <row r="79" spans="1:16" ht="12.75">
      <c r="A79" s="15" t="s">
        <v>29</v>
      </c>
      <c r="B79" s="16" t="s">
        <v>52</v>
      </c>
      <c r="C79" s="18">
        <v>36758</v>
      </c>
      <c r="D79" s="16" t="s">
        <v>81</v>
      </c>
      <c r="E79" s="16" t="s">
        <v>82</v>
      </c>
      <c r="F79" s="16" t="s">
        <v>77</v>
      </c>
      <c r="G79" s="33">
        <v>10.1</v>
      </c>
      <c r="H79" s="16">
        <v>2</v>
      </c>
      <c r="I79" s="11" t="s">
        <v>23</v>
      </c>
      <c r="J79" s="16">
        <v>2</v>
      </c>
      <c r="K79" s="47">
        <v>11.3</v>
      </c>
      <c r="L79" s="64">
        <f t="shared" si="2"/>
        <v>10.7</v>
      </c>
      <c r="M79" s="16">
        <v>1.5</v>
      </c>
      <c r="N79" s="79">
        <v>10.7</v>
      </c>
      <c r="O79" s="17"/>
      <c r="P79" s="16"/>
    </row>
    <row r="80" spans="1:16" ht="12.75">
      <c r="A80" s="15" t="s">
        <v>29</v>
      </c>
      <c r="B80" s="16" t="s">
        <v>52</v>
      </c>
      <c r="C80" s="18">
        <v>36758</v>
      </c>
      <c r="D80" s="16" t="s">
        <v>81</v>
      </c>
      <c r="E80" s="16" t="s">
        <v>82</v>
      </c>
      <c r="F80" s="16" t="s">
        <v>77</v>
      </c>
      <c r="G80" s="33">
        <v>10.4</v>
      </c>
      <c r="H80" s="16">
        <v>1</v>
      </c>
      <c r="I80" s="11" t="s">
        <v>23</v>
      </c>
      <c r="J80" s="16">
        <v>4</v>
      </c>
      <c r="K80" s="47">
        <v>11.7</v>
      </c>
      <c r="L80" s="64">
        <f t="shared" si="2"/>
        <v>10.66</v>
      </c>
      <c r="M80" s="16">
        <v>1.5</v>
      </c>
      <c r="N80" s="82">
        <f>SUM(L78:L80)/3</f>
        <v>10.664444444444444</v>
      </c>
      <c r="O80" s="17"/>
      <c r="P80" s="16"/>
    </row>
    <row r="81" spans="1:16" ht="12.75">
      <c r="A81" s="15"/>
      <c r="B81" s="16"/>
      <c r="C81" s="18"/>
      <c r="D81" s="16"/>
      <c r="E81" s="16"/>
      <c r="F81" s="16"/>
      <c r="G81" s="33"/>
      <c r="H81" s="16"/>
      <c r="I81" s="11"/>
      <c r="J81" s="16"/>
      <c r="K81" s="47"/>
      <c r="L81" s="64" t="e">
        <f t="shared" si="2"/>
        <v>#DIV/0!</v>
      </c>
      <c r="M81" s="16"/>
      <c r="N81" s="81"/>
      <c r="O81" s="17"/>
      <c r="P81" s="16"/>
    </row>
    <row r="82" spans="1:16" ht="12.75">
      <c r="A82" s="15" t="s">
        <v>29</v>
      </c>
      <c r="B82" s="16" t="s">
        <v>52</v>
      </c>
      <c r="C82" s="18">
        <v>36784</v>
      </c>
      <c r="D82" s="16" t="s">
        <v>83</v>
      </c>
      <c r="E82" s="16" t="s">
        <v>84</v>
      </c>
      <c r="F82" s="16" t="s">
        <v>77</v>
      </c>
      <c r="G82" s="33">
        <v>10.8</v>
      </c>
      <c r="H82" s="16">
        <v>3</v>
      </c>
      <c r="I82" s="11" t="s">
        <v>23</v>
      </c>
      <c r="J82" s="16">
        <v>3</v>
      </c>
      <c r="K82" s="47">
        <v>11.7</v>
      </c>
      <c r="L82" s="64">
        <f t="shared" si="2"/>
        <v>11.25</v>
      </c>
      <c r="M82" s="16">
        <v>2</v>
      </c>
      <c r="N82" s="79">
        <v>11.4</v>
      </c>
      <c r="O82" s="17" t="s">
        <v>85</v>
      </c>
      <c r="P82" s="16" t="s">
        <v>86</v>
      </c>
    </row>
    <row r="83" spans="1:16" ht="12.75">
      <c r="A83" s="15" t="s">
        <v>29</v>
      </c>
      <c r="B83" s="16" t="s">
        <v>52</v>
      </c>
      <c r="C83" s="18">
        <v>36784</v>
      </c>
      <c r="D83" s="16" t="s">
        <v>83</v>
      </c>
      <c r="E83" s="16" t="s">
        <v>84</v>
      </c>
      <c r="F83" s="16" t="s">
        <v>77</v>
      </c>
      <c r="G83" s="33">
        <v>11.3</v>
      </c>
      <c r="H83" s="16">
        <v>2</v>
      </c>
      <c r="I83" s="11" t="s">
        <v>23</v>
      </c>
      <c r="J83" s="16">
        <v>3</v>
      </c>
      <c r="K83" s="47">
        <v>11.7</v>
      </c>
      <c r="L83" s="64">
        <f t="shared" si="2"/>
        <v>11.46</v>
      </c>
      <c r="M83" s="16">
        <v>2</v>
      </c>
      <c r="N83" s="82">
        <f>SUM(L82:L83)/2</f>
        <v>11.355</v>
      </c>
      <c r="O83" s="17" t="s">
        <v>85</v>
      </c>
      <c r="P83" s="16"/>
    </row>
    <row r="84" spans="1:16" ht="12.75">
      <c r="A84" s="15"/>
      <c r="B84" s="16"/>
      <c r="C84" s="18"/>
      <c r="D84" s="16"/>
      <c r="E84" s="16"/>
      <c r="F84" s="16"/>
      <c r="G84" s="33"/>
      <c r="H84" s="16"/>
      <c r="I84" s="11"/>
      <c r="J84" s="16"/>
      <c r="K84" s="47"/>
      <c r="L84" s="64" t="e">
        <f t="shared" si="2"/>
        <v>#DIV/0!</v>
      </c>
      <c r="M84" s="16"/>
      <c r="N84" s="81"/>
      <c r="O84" s="17"/>
      <c r="P84" s="16"/>
    </row>
    <row r="85" spans="1:16" ht="12.75">
      <c r="A85" s="15"/>
      <c r="B85" s="16"/>
      <c r="C85" s="18"/>
      <c r="D85" s="16"/>
      <c r="E85" s="16"/>
      <c r="F85" s="16"/>
      <c r="G85" s="33"/>
      <c r="H85" s="16"/>
      <c r="I85" s="11"/>
      <c r="J85" s="16"/>
      <c r="K85" s="47"/>
      <c r="L85" s="64" t="e">
        <f t="shared" si="2"/>
        <v>#DIV/0!</v>
      </c>
      <c r="M85" s="16"/>
      <c r="N85" s="81"/>
      <c r="O85" s="17"/>
      <c r="P85" s="16"/>
    </row>
    <row r="86" spans="1:16" ht="12.75">
      <c r="A86" s="15"/>
      <c r="B86" s="16"/>
      <c r="C86" s="18"/>
      <c r="D86" s="16"/>
      <c r="E86" s="16"/>
      <c r="F86" s="16"/>
      <c r="G86" s="33"/>
      <c r="H86" s="16"/>
      <c r="I86" s="11"/>
      <c r="J86" s="16"/>
      <c r="K86" s="47"/>
      <c r="L86" s="64" t="e">
        <f t="shared" si="2"/>
        <v>#DIV/0!</v>
      </c>
      <c r="M86" s="16"/>
      <c r="N86" s="81"/>
      <c r="O86" s="17"/>
      <c r="P86" s="16"/>
    </row>
    <row r="87" spans="1:16" ht="12.75">
      <c r="A87" s="15"/>
      <c r="B87" s="16"/>
      <c r="C87" s="18"/>
      <c r="D87" s="16"/>
      <c r="E87" s="16"/>
      <c r="F87" s="16"/>
      <c r="G87" s="33"/>
      <c r="H87" s="16"/>
      <c r="I87" s="11"/>
      <c r="J87" s="16"/>
      <c r="K87" s="47"/>
      <c r="L87" s="64" t="e">
        <f t="shared" si="2"/>
        <v>#DIV/0!</v>
      </c>
      <c r="M87" s="16"/>
      <c r="N87" s="81"/>
      <c r="O87" s="17"/>
      <c r="P87" s="16"/>
    </row>
    <row r="88" spans="1:16" ht="12.75">
      <c r="A88" s="15"/>
      <c r="B88" s="16"/>
      <c r="C88" s="18"/>
      <c r="D88" s="16"/>
      <c r="E88" s="16"/>
      <c r="F88" s="16"/>
      <c r="G88" s="33"/>
      <c r="H88" s="16"/>
      <c r="I88" s="11"/>
      <c r="J88" s="16"/>
      <c r="K88" s="47"/>
      <c r="L88" s="64" t="e">
        <f t="shared" si="2"/>
        <v>#DIV/0!</v>
      </c>
      <c r="M88" s="16"/>
      <c r="N88" s="38"/>
      <c r="O88" s="17"/>
      <c r="P88" s="16"/>
    </row>
    <row r="89" spans="1:28" ht="13.5" thickBot="1">
      <c r="A89" s="15"/>
      <c r="B89" s="16"/>
      <c r="C89" s="18"/>
      <c r="D89" s="16"/>
      <c r="E89" s="16"/>
      <c r="F89" s="16"/>
      <c r="G89" s="34"/>
      <c r="H89" s="35"/>
      <c r="I89" s="28"/>
      <c r="J89" s="35"/>
      <c r="K89" s="48"/>
      <c r="L89" s="65" t="e">
        <f t="shared" si="2"/>
        <v>#DIV/0!</v>
      </c>
      <c r="M89" s="16"/>
      <c r="N89" s="72"/>
      <c r="O89" s="19"/>
      <c r="P89" s="16"/>
      <c r="AB89" s="58">
        <v>2.7222</v>
      </c>
    </row>
    <row r="90" spans="14:29" ht="13.5" thickTop="1">
      <c r="N90"/>
      <c r="AB90"/>
      <c r="AC90"/>
    </row>
    <row r="91" spans="14:29" ht="12.75">
      <c r="N91"/>
      <c r="AB91"/>
      <c r="AC91"/>
    </row>
    <row r="92" spans="14:29" ht="12.75">
      <c r="N92"/>
      <c r="AB92"/>
      <c r="AC92"/>
    </row>
    <row r="93" spans="14:29" ht="12.75">
      <c r="N93"/>
      <c r="AB93"/>
      <c r="AC93"/>
    </row>
    <row r="94" spans="14:29" ht="12.75">
      <c r="N94"/>
      <c r="AB94"/>
      <c r="AC94"/>
    </row>
    <row r="95" spans="14:29" ht="12.75">
      <c r="N95"/>
      <c r="AB95"/>
      <c r="AC95"/>
    </row>
    <row r="96" spans="28:29" ht="12.75">
      <c r="AB96" s="58">
        <v>2.7479</v>
      </c>
      <c r="AC96" s="61">
        <v>4.2</v>
      </c>
    </row>
    <row r="97" spans="1:29" s="39" customFormat="1" ht="12.75">
      <c r="A97" s="46" t="s">
        <v>87</v>
      </c>
      <c r="N97" s="73"/>
      <c r="AB97" s="58"/>
      <c r="AC97" s="61"/>
    </row>
    <row r="98" spans="14:29" s="39" customFormat="1" ht="12.75">
      <c r="N98" s="73"/>
      <c r="AB98" s="58">
        <v>2.7708</v>
      </c>
      <c r="AC98" s="61">
        <v>4.3</v>
      </c>
    </row>
    <row r="99" spans="1:29" s="6" customFormat="1" ht="12.75">
      <c r="A99" s="40" t="s">
        <v>88</v>
      </c>
      <c r="N99" s="74"/>
      <c r="AB99" s="58">
        <v>2.7778</v>
      </c>
      <c r="AC99" s="61">
        <v>4</v>
      </c>
    </row>
    <row r="100" spans="1:29" s="6" customFormat="1" ht="12.75">
      <c r="A100" s="40" t="s">
        <v>89</v>
      </c>
      <c r="N100" s="74"/>
      <c r="AB100" s="58">
        <v>2.779</v>
      </c>
      <c r="AC100" s="61"/>
    </row>
    <row r="101" spans="1:29" s="6" customFormat="1" ht="10.5" customHeight="1">
      <c r="A101" s="40"/>
      <c r="N101" s="74"/>
      <c r="AB101" s="58">
        <v>2.781</v>
      </c>
      <c r="AC101" s="61"/>
    </row>
    <row r="102" spans="1:29" s="6" customFormat="1" ht="12.75">
      <c r="A102" s="40" t="s">
        <v>90</v>
      </c>
      <c r="N102" s="74"/>
      <c r="AB102" s="58">
        <v>2.7847</v>
      </c>
      <c r="AC102" s="61">
        <v>3.9</v>
      </c>
    </row>
    <row r="103" spans="1:29" s="6" customFormat="1" ht="12.75">
      <c r="A103" s="40" t="s">
        <v>91</v>
      </c>
      <c r="N103" s="74"/>
      <c r="AB103" s="58">
        <v>2.7882</v>
      </c>
      <c r="AC103" s="61">
        <v>3.7</v>
      </c>
    </row>
    <row r="104" spans="1:29" s="6" customFormat="1" ht="10.5">
      <c r="A104" s="40" t="s">
        <v>92</v>
      </c>
      <c r="N104" s="74"/>
      <c r="AB104" s="59"/>
      <c r="AC104" s="62"/>
    </row>
    <row r="105" spans="1:29" s="6" customFormat="1" ht="10.5" customHeight="1">
      <c r="A105" s="40" t="s">
        <v>93</v>
      </c>
      <c r="N105" s="74"/>
      <c r="AB105" s="59"/>
      <c r="AC105" s="62"/>
    </row>
    <row r="106" spans="14:29" s="6" customFormat="1" ht="4.5" customHeight="1">
      <c r="N106" s="74"/>
      <c r="AB106" s="60">
        <v>2.925</v>
      </c>
      <c r="AC106" s="63">
        <v>4.4</v>
      </c>
    </row>
    <row r="107" spans="1:29" s="6" customFormat="1" ht="10.5">
      <c r="A107" s="40" t="s">
        <v>94</v>
      </c>
      <c r="B107" s="40" t="s">
        <v>95</v>
      </c>
      <c r="N107" s="74"/>
      <c r="AB107" s="60">
        <v>2.9264</v>
      </c>
      <c r="AC107" s="63">
        <v>4.3</v>
      </c>
    </row>
    <row r="108" spans="1:29" s="6" customFormat="1" ht="10.5">
      <c r="A108" s="6" t="s">
        <v>96</v>
      </c>
      <c r="B108" s="6" t="s">
        <v>97</v>
      </c>
      <c r="N108" s="74"/>
      <c r="AB108" s="60">
        <v>2.9375</v>
      </c>
      <c r="AC108" s="63">
        <v>4.2</v>
      </c>
    </row>
    <row r="109" spans="1:29" s="6" customFormat="1" ht="10.5">
      <c r="A109" s="6" t="s">
        <v>98</v>
      </c>
      <c r="B109" s="6" t="s">
        <v>99</v>
      </c>
      <c r="N109" s="74"/>
      <c r="AB109" s="60">
        <v>2.941</v>
      </c>
      <c r="AC109" s="63">
        <v>4</v>
      </c>
    </row>
    <row r="110" spans="1:29" s="6" customFormat="1" ht="10.5">
      <c r="A110" s="6" t="s">
        <v>100</v>
      </c>
      <c r="B110" s="40" t="s">
        <v>101</v>
      </c>
      <c r="N110" s="74"/>
      <c r="AB110" s="60"/>
      <c r="AC110" s="63"/>
    </row>
    <row r="111" spans="1:29" s="6" customFormat="1" ht="10.5">
      <c r="A111" s="6" t="s">
        <v>102</v>
      </c>
      <c r="B111" s="40" t="s">
        <v>103</v>
      </c>
      <c r="N111" s="74"/>
      <c r="AB111" s="60">
        <v>2.9792</v>
      </c>
      <c r="AC111" s="63"/>
    </row>
    <row r="112" spans="14:29" s="6" customFormat="1" ht="4.5" customHeight="1">
      <c r="N112" s="74"/>
      <c r="AB112" s="60">
        <v>2.9819</v>
      </c>
      <c r="AC112" s="63">
        <v>3.7</v>
      </c>
    </row>
    <row r="113" spans="1:29" s="6" customFormat="1" ht="10.5">
      <c r="A113" s="40" t="s">
        <v>104</v>
      </c>
      <c r="N113" s="74"/>
      <c r="AB113" s="60">
        <v>2.9896</v>
      </c>
      <c r="AC113" s="63">
        <v>4.3</v>
      </c>
    </row>
    <row r="114" spans="1:29" s="6" customFormat="1" ht="10.5">
      <c r="A114" s="40" t="s">
        <v>105</v>
      </c>
      <c r="N114" s="74"/>
      <c r="AB114" s="60">
        <v>2.99</v>
      </c>
      <c r="AC114" s="63">
        <v>3.9</v>
      </c>
    </row>
    <row r="115" spans="14:29" s="6" customFormat="1" ht="10.5">
      <c r="N115" s="74"/>
      <c r="AB115" s="60">
        <v>2.9938</v>
      </c>
      <c r="AC115" s="63">
        <v>4</v>
      </c>
    </row>
    <row r="116" spans="1:29" s="6" customFormat="1" ht="10.5">
      <c r="A116" s="40" t="s">
        <v>106</v>
      </c>
      <c r="N116" s="74"/>
      <c r="AB116" s="60">
        <v>3</v>
      </c>
      <c r="AC116" s="63">
        <v>4.1</v>
      </c>
    </row>
    <row r="117" spans="1:30" s="6" customFormat="1" ht="12.75">
      <c r="A117" s="40" t="s">
        <v>107</v>
      </c>
      <c r="N117" s="74"/>
      <c r="AB117" s="60">
        <v>3.01</v>
      </c>
      <c r="AC117" s="63">
        <v>4.3</v>
      </c>
      <c r="AD117"/>
    </row>
    <row r="118" spans="1:29" s="6" customFormat="1" ht="10.5">
      <c r="A118" s="40" t="s">
        <v>108</v>
      </c>
      <c r="N118" s="74"/>
      <c r="AB118" s="60">
        <v>3.0278</v>
      </c>
      <c r="AC118" s="63">
        <v>4.2</v>
      </c>
    </row>
    <row r="119" spans="14:29" s="6" customFormat="1" ht="4.5" customHeight="1">
      <c r="N119" s="74"/>
      <c r="AB119" s="60">
        <v>3.05</v>
      </c>
      <c r="AC119" s="63">
        <v>4</v>
      </c>
    </row>
    <row r="120" spans="1:29" s="6" customFormat="1" ht="10.5">
      <c r="A120" s="6" t="s">
        <v>109</v>
      </c>
      <c r="N120" s="74"/>
      <c r="AB120" s="60">
        <v>3.0681</v>
      </c>
      <c r="AC120" s="63">
        <v>4.3</v>
      </c>
    </row>
    <row r="121" spans="14:29" s="6" customFormat="1" ht="10.5">
      <c r="N121" s="74"/>
      <c r="AB121" s="60">
        <v>3.1076</v>
      </c>
      <c r="AC121" s="63">
        <v>4</v>
      </c>
    </row>
    <row r="122" spans="1:29" s="6" customFormat="1" ht="10.5">
      <c r="A122" s="40" t="s">
        <v>110</v>
      </c>
      <c r="N122" s="74"/>
      <c r="AB122" s="60">
        <v>3.125</v>
      </c>
      <c r="AC122" s="63">
        <v>4.2</v>
      </c>
    </row>
    <row r="123" spans="14:29" s="6" customFormat="1" ht="10.5">
      <c r="N123" s="74"/>
      <c r="AB123" s="60">
        <v>3.6875</v>
      </c>
      <c r="AC123" s="63">
        <v>4.2</v>
      </c>
    </row>
    <row r="124" spans="1:30" s="6" customFormat="1" ht="10.5">
      <c r="A124" s="40" t="s">
        <v>111</v>
      </c>
      <c r="N124" s="74"/>
      <c r="AB124" s="60">
        <v>3.7674</v>
      </c>
      <c r="AC124" s="63">
        <v>4.1</v>
      </c>
      <c r="AD124" s="6" t="s">
        <v>44</v>
      </c>
    </row>
    <row r="125" spans="28:30" ht="12.75">
      <c r="AB125" s="58">
        <v>3.7674</v>
      </c>
      <c r="AC125" s="61">
        <v>4</v>
      </c>
      <c r="AD125" t="s">
        <v>44</v>
      </c>
    </row>
    <row r="126" spans="28:29" ht="12.75">
      <c r="AB126" s="58">
        <v>3.337</v>
      </c>
      <c r="AC126" s="61">
        <v>4.1</v>
      </c>
    </row>
    <row r="127" spans="28:29" ht="12.75">
      <c r="AB127" s="58">
        <v>3.353</v>
      </c>
      <c r="AC127" s="61">
        <v>4</v>
      </c>
    </row>
    <row r="128" spans="28:29" ht="12.75">
      <c r="AB128" s="58">
        <v>3.365</v>
      </c>
      <c r="AC128" s="61">
        <v>4</v>
      </c>
    </row>
    <row r="129" spans="28:29" ht="12.75">
      <c r="AB129" s="58">
        <v>3.373</v>
      </c>
      <c r="AC129" s="61">
        <v>3.9</v>
      </c>
    </row>
    <row r="130" spans="28:29" ht="12.75">
      <c r="AB130" s="58">
        <v>3.38</v>
      </c>
      <c r="AC130" s="61">
        <v>3.8</v>
      </c>
    </row>
    <row r="131" spans="28:29" ht="12.75">
      <c r="AB131" s="58">
        <v>3.384</v>
      </c>
      <c r="AC131" s="61">
        <v>3.8</v>
      </c>
    </row>
    <row r="132" spans="2:29" ht="12.75">
      <c r="B132" s="49" t="s">
        <v>112</v>
      </c>
      <c r="AB132" s="58">
        <v>3.387</v>
      </c>
      <c r="AC132" s="61">
        <v>4.3</v>
      </c>
    </row>
    <row r="133" spans="28:29" ht="12.75">
      <c r="AB133" s="58">
        <v>3.389</v>
      </c>
      <c r="AC133" s="61">
        <v>3.9</v>
      </c>
    </row>
    <row r="134" spans="28:29" ht="12.75">
      <c r="AB134" s="58">
        <v>3.389</v>
      </c>
      <c r="AC134" s="61">
        <v>4.3</v>
      </c>
    </row>
    <row r="135" spans="28:29" ht="12.75">
      <c r="AB135" s="58">
        <v>3.415</v>
      </c>
      <c r="AC135" s="61">
        <v>4.2</v>
      </c>
    </row>
    <row r="136" spans="28:29" ht="12.75">
      <c r="AB136" s="58">
        <v>3.417</v>
      </c>
      <c r="AC136" s="61">
        <v>4.2</v>
      </c>
    </row>
    <row r="137" spans="3:29" ht="12.75">
      <c r="C137" s="50" t="s">
        <v>113</v>
      </c>
      <c r="D137" s="51" t="s">
        <v>114</v>
      </c>
      <c r="E137" s="51" t="s">
        <v>115</v>
      </c>
      <c r="F137" s="51" t="s">
        <v>116</v>
      </c>
      <c r="G137" s="51" t="s">
        <v>117</v>
      </c>
      <c r="AB137" s="58">
        <v>3.438</v>
      </c>
      <c r="AC137" s="61">
        <v>3.9</v>
      </c>
    </row>
    <row r="138" spans="3:29" ht="12.75">
      <c r="C138" s="52"/>
      <c r="D138" s="53"/>
      <c r="E138" s="53"/>
      <c r="F138" s="53"/>
      <c r="G138" s="53"/>
      <c r="AB138" s="58">
        <v>3.619</v>
      </c>
      <c r="AC138" s="61">
        <v>3.9</v>
      </c>
    </row>
    <row r="139" spans="3:29" ht="12.75">
      <c r="C139" s="54">
        <v>68</v>
      </c>
      <c r="D139" s="55">
        <f>SUM(C139*24/100)</f>
        <v>16.32</v>
      </c>
      <c r="E139" s="56">
        <f>SUM(D139-F139)</f>
        <v>16</v>
      </c>
      <c r="F139" s="55">
        <f>SUM(D139-INT(D139))</f>
        <v>0.3200000000000003</v>
      </c>
      <c r="G139" s="57">
        <f>F139*6000/100</f>
        <v>19.200000000000017</v>
      </c>
      <c r="AB139" s="58">
        <v>3.67</v>
      </c>
      <c r="AC139" s="61">
        <v>4.1</v>
      </c>
    </row>
    <row r="140" spans="3:29" ht="12.75">
      <c r="C140" s="54">
        <v>76.7362</v>
      </c>
      <c r="D140" s="55">
        <f>SUM(C140*24/100)</f>
        <v>18.416688</v>
      </c>
      <c r="E140" s="56">
        <f>SUM(D140-F140)</f>
        <v>18</v>
      </c>
      <c r="F140" s="55">
        <f>SUM(D140-INT(D140))</f>
        <v>0.4166880000000006</v>
      </c>
      <c r="G140" s="57">
        <f>F140*6000/100</f>
        <v>25.001280000000037</v>
      </c>
      <c r="AB140" s="58">
        <v>3.68</v>
      </c>
      <c r="AC140" s="61">
        <v>4</v>
      </c>
    </row>
    <row r="141" spans="3:29" ht="12.75">
      <c r="C141" s="54">
        <v>54</v>
      </c>
      <c r="D141" s="55">
        <f>SUM(C141*24/100)</f>
        <v>12.96</v>
      </c>
      <c r="E141" s="56">
        <f>SUM(D141-F141)</f>
        <v>12</v>
      </c>
      <c r="F141" s="55">
        <f>SUM(D141-INT(D141))</f>
        <v>0.9600000000000009</v>
      </c>
      <c r="G141" s="57">
        <f>F141*6000/100</f>
        <v>57.60000000000005</v>
      </c>
      <c r="AB141" s="58">
        <v>3.7</v>
      </c>
      <c r="AC141" s="61">
        <v>4.2</v>
      </c>
    </row>
    <row r="142" spans="3:29" ht="12.75">
      <c r="C142" s="54">
        <v>35</v>
      </c>
      <c r="D142" s="55">
        <f>SUM(C142*24/100)</f>
        <v>8.4</v>
      </c>
      <c r="E142" s="56">
        <f>SUM(D142-F142)</f>
        <v>8</v>
      </c>
      <c r="F142" s="55">
        <f>SUM(D142-INT(D142))</f>
        <v>0.40000000000000036</v>
      </c>
      <c r="G142" s="57">
        <f>F142*6000/100</f>
        <v>24.00000000000002</v>
      </c>
      <c r="AB142" s="58">
        <v>3.702</v>
      </c>
      <c r="AC142" s="61">
        <v>4.1</v>
      </c>
    </row>
    <row r="143" spans="3:29" ht="12.75">
      <c r="C143" s="54">
        <v>16</v>
      </c>
      <c r="D143" s="55">
        <f>SUM(C143*24/100)</f>
        <v>3.84</v>
      </c>
      <c r="E143" s="56">
        <f>SUM(D143-F143)</f>
        <v>3</v>
      </c>
      <c r="F143" s="55">
        <f>SUM(D143-INT(D143))</f>
        <v>0.8399999999999999</v>
      </c>
      <c r="G143" s="57">
        <f>F143*6000/100</f>
        <v>50.39999999999999</v>
      </c>
      <c r="AB143" s="58">
        <v>3.702</v>
      </c>
      <c r="AC143" s="61">
        <v>4.2</v>
      </c>
    </row>
    <row r="144" spans="3:29" ht="12.75">
      <c r="C144" s="15"/>
      <c r="D144" s="16"/>
      <c r="E144" s="16"/>
      <c r="F144" s="16"/>
      <c r="G144" s="16"/>
      <c r="AB144" s="58">
        <v>3.702</v>
      </c>
      <c r="AC144" s="61">
        <v>4.3</v>
      </c>
    </row>
    <row r="145" spans="28:29" ht="12.75">
      <c r="AB145" s="58">
        <v>3.719</v>
      </c>
      <c r="AC145" s="61">
        <v>4.1</v>
      </c>
    </row>
    <row r="146" spans="28:29" ht="12.75">
      <c r="AB146" s="58">
        <v>3.744</v>
      </c>
      <c r="AC146" s="61">
        <v>4.1</v>
      </c>
    </row>
    <row r="147" spans="28:29" ht="12.75">
      <c r="AB147" s="58">
        <v>3.75</v>
      </c>
      <c r="AC147" s="61">
        <v>4.2</v>
      </c>
    </row>
    <row r="148" spans="28:29" ht="12.75">
      <c r="AB148" s="58">
        <v>3.781</v>
      </c>
      <c r="AC148" s="61">
        <v>4</v>
      </c>
    </row>
    <row r="149" spans="28:29" ht="12.75">
      <c r="AB149" s="58">
        <v>4.107</v>
      </c>
      <c r="AC149" s="61">
        <v>4.1</v>
      </c>
    </row>
    <row r="150" spans="28:29" ht="12.75">
      <c r="AB150" s="58">
        <v>4.331</v>
      </c>
      <c r="AC150" s="61">
        <v>4.5</v>
      </c>
    </row>
    <row r="151" spans="28:29" ht="12.75">
      <c r="AB151" s="58">
        <v>4.348</v>
      </c>
      <c r="AC151" s="61">
        <v>4.6</v>
      </c>
    </row>
    <row r="152" spans="28:29" ht="12.75">
      <c r="AB152" s="58">
        <v>4.353</v>
      </c>
      <c r="AC152" s="61">
        <v>4.6</v>
      </c>
    </row>
    <row r="153" spans="28:29" ht="12.75">
      <c r="AB153" s="58">
        <v>4.38</v>
      </c>
      <c r="AC153" s="61">
        <v>4.5</v>
      </c>
    </row>
    <row r="154" spans="28:29" ht="12.75">
      <c r="AB154" s="58">
        <v>4.392</v>
      </c>
      <c r="AC154" s="61">
        <v>4.2</v>
      </c>
    </row>
    <row r="155" spans="28:29" ht="12.75">
      <c r="AB155" s="58">
        <v>4.392</v>
      </c>
      <c r="AC155" s="61">
        <v>4.6</v>
      </c>
    </row>
    <row r="156" spans="28:29" ht="12.75">
      <c r="AB156" s="58">
        <v>4.394</v>
      </c>
      <c r="AC156" s="61">
        <v>4.6</v>
      </c>
    </row>
  </sheetData>
  <printOptions horizontalCentered="1" verticalCentered="1"/>
  <pageMargins left="0.75" right="0.75" top="1" bottom="1" header="0" footer="0"/>
  <pageSetup fitToHeight="2" fitToWidth="1" horizontalDpi="300" verticalDpi="300" orientation="landscape" paperSize="9"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Xavier Bros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Xavier Bros</dc:creator>
  <cp:keywords/>
  <dc:description/>
  <cp:lastModifiedBy>Xavier Bros</cp:lastModifiedBy>
  <cp:lastPrinted>2002-10-13T17:31:28Z</cp:lastPrinted>
  <dcterms:created xsi:type="dcterms:W3CDTF">1999-11-23T19:30:23Z</dcterms:created>
  <dcterms:modified xsi:type="dcterms:W3CDTF">2004-03-14T14:34:34Z</dcterms:modified>
  <cp:category/>
  <cp:version/>
  <cp:contentType/>
  <cp:contentStatus/>
</cp:coreProperties>
</file>